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'List1'!$E$19</definedName>
    <definedName name="Excel_BuiltIn__FilterDatabase" localSheetId="0">'List1'!$E$19</definedName>
    <definedName name="Excel_BuiltIn_Print_Area" localSheetId="0">'List1'!$A$1:$K$414</definedName>
    <definedName name="Excel_BuiltIn_Print_Area_1_1">'List1'!$A$1:$L$400</definedName>
    <definedName name="Excel_BuiltIn_Print_Area_1_1_1">'List1'!$A$1:$L$399</definedName>
    <definedName name="Excel_BuiltIn_Print_Area_1_1_1_1">'List1'!$A$1:$H$395</definedName>
    <definedName name="Excel_BuiltIn_Print_Area_1_1_1_1_1">'List1'!$A$1:$H$396</definedName>
    <definedName name="Excel_BuiltIn_Print_Area_1_1_1_1_1_1">'List1'!$A$1:$H$358</definedName>
    <definedName name="Excel_BuiltIn_Print_Area_1_1_1_1_1_1_1">'List1'!$A$1:$L$395</definedName>
    <definedName name="Excel_BuiltIn_Print_Area_1_1_1_1_1_1_1_1">'List1'!$A$1:$L$396</definedName>
    <definedName name="_xlnm.Print_Area" localSheetId="0">'List1'!$A$1:$K$414</definedName>
  </definedNames>
  <calcPr fullCalcOnLoad="1"/>
</workbook>
</file>

<file path=xl/sharedStrings.xml><?xml version="1.0" encoding="utf-8"?>
<sst xmlns="http://schemas.openxmlformats.org/spreadsheetml/2006/main" count="435" uniqueCount="258">
  <si>
    <t>Příjmy (v  Kč)</t>
  </si>
  <si>
    <t>ROZPOČET</t>
  </si>
  <si>
    <t>Rozpočet</t>
  </si>
  <si>
    <t>Plnění k</t>
  </si>
  <si>
    <t>Par.</t>
  </si>
  <si>
    <t>Polož.</t>
  </si>
  <si>
    <t>10/2022</t>
  </si>
  <si>
    <t>tj. rozdíl příjmů a výdajů a spl.úvěrů</t>
  </si>
  <si>
    <t>Daň z příj.fyz.os.ze záv.čin.</t>
  </si>
  <si>
    <t>Daň z příj.fyz.os.ze sam.výd.čin.</t>
  </si>
  <si>
    <t>Daň z příj.fyz.os.z kap.výnosů</t>
  </si>
  <si>
    <t>Daň z př. právnic.osob</t>
  </si>
  <si>
    <t>Daň z přidané hodnoty</t>
  </si>
  <si>
    <t>Popl. Za znečišt. Ovzduší</t>
  </si>
  <si>
    <t>Odvody za odnětí zem. Půdy</t>
  </si>
  <si>
    <t>Popl-odnětí poz.funkce lesa</t>
  </si>
  <si>
    <t>Popl. Likvidace kom.odpadů</t>
  </si>
  <si>
    <t>Poplatek ze psů</t>
  </si>
  <si>
    <t>Popl. Za užív.veř.prostranství</t>
  </si>
  <si>
    <t>Popl.za provoz výher.hracích přístrojů</t>
  </si>
  <si>
    <t>Daň z hazardních her</t>
  </si>
  <si>
    <t>Zruš odvod z loterií</t>
  </si>
  <si>
    <t>Správní poplatky-přihl.k trv.pobytu</t>
  </si>
  <si>
    <t>Daň z nemovitostí</t>
  </si>
  <si>
    <t>Splátky půjček od obyvatelstva</t>
  </si>
  <si>
    <t>Vinšová Sokolovna – asi vyhodit</t>
  </si>
  <si>
    <t>Neinv.přijaté trans.z VPS SR (volby)</t>
  </si>
  <si>
    <t>volby</t>
  </si>
  <si>
    <t>Dotace na správu</t>
  </si>
  <si>
    <t>až do rozp.opatření 1, říkaly holky z kraje-A PŮJDE TO NA REZERVU</t>
  </si>
  <si>
    <t>Ost.neinv.transf. Ze SR</t>
  </si>
  <si>
    <t>příspěvek z Úřadu práce , škola, co přeposíláme</t>
  </si>
  <si>
    <t>přidat ještě 400000</t>
  </si>
  <si>
    <t>Neinv.přijaté transfery z obcí</t>
  </si>
  <si>
    <t>Neinv.přijaté trans.z krajů</t>
  </si>
  <si>
    <t>dotace na hasiče – pomůcky, obědy do škol</t>
  </si>
  <si>
    <t>Ost.inv. Přijaté transf. Ze SR</t>
  </si>
  <si>
    <t>Inv. p.trans. Od mezinár. Inst. (EIB)</t>
  </si>
  <si>
    <t xml:space="preserve">Invest. Přijaté trans.od obcí </t>
  </si>
  <si>
    <t>Invest.přijaté transf.od krajů (parkoviště,vrt)</t>
  </si>
  <si>
    <t>sokolovna, škola – sanace skl.prostorů – 2019 nebo ještě 2020?</t>
  </si>
  <si>
    <t>Celkem</t>
  </si>
  <si>
    <t>Příjmy z pronájmu ost.nemovitostí</t>
  </si>
  <si>
    <t>školník</t>
  </si>
  <si>
    <t>Přijaté neinvestiční dary</t>
  </si>
  <si>
    <t>První stupeň základních škol</t>
  </si>
  <si>
    <t>Příjmy z poskyt.služeb a výrobků</t>
  </si>
  <si>
    <t>voda</t>
  </si>
  <si>
    <t>Sankční pl.přijaté od jiných subjektů</t>
  </si>
  <si>
    <t>Za pozdě placené vodné</t>
  </si>
  <si>
    <t>Pitná voda</t>
  </si>
  <si>
    <t>Kanal.st.Plzenec</t>
  </si>
  <si>
    <t>Odvádění a čist.odp. vod,nakl.s kaly</t>
  </si>
  <si>
    <t>Ostatní příjmy z vlastní činnosti (Comp.el)</t>
  </si>
  <si>
    <t>Sokolovna, doktorka</t>
  </si>
  <si>
    <t>Sport.zařízení v majetku obce</t>
  </si>
  <si>
    <t xml:space="preserve">Nájem-bytové hospodářství </t>
  </si>
  <si>
    <t>Bytové hospodářství celkem</t>
  </si>
  <si>
    <t>Nebytové hospodářství</t>
  </si>
  <si>
    <t>Příjmy z prodeje pozemků</t>
  </si>
  <si>
    <t>?????????????</t>
  </si>
  <si>
    <t>Komun.služby a úz.rozvoj j.n.</t>
  </si>
  <si>
    <t>pytle KO</t>
  </si>
  <si>
    <t>Sběr a svoz komun.odpadů</t>
  </si>
  <si>
    <t>Ost.příjmy z FV předch.let od JVR</t>
  </si>
  <si>
    <t>Vratka-vyúčtování 40 tisíc na odběr podz.vody</t>
  </si>
  <si>
    <t>Ost.ochr.půdy a spodní vody</t>
  </si>
  <si>
    <t>Příjmy z prodeje ost. HIM</t>
  </si>
  <si>
    <t>Česká pošta faktury měsíčně</t>
  </si>
  <si>
    <t>Příjmy z prodeje zboží</t>
  </si>
  <si>
    <t>Ost.příjmy z vlas.činnosti (věcné břemeno)</t>
  </si>
  <si>
    <t>Příjmy z pronájmu ostatních nemovitostí</t>
  </si>
  <si>
    <t>Ost. Příj.z FV před.let</t>
  </si>
  <si>
    <t>Přijaté pojistné náhrady</t>
  </si>
  <si>
    <t>Příjmy z prod.ost.nemovitostí</t>
  </si>
  <si>
    <t>Činnost místní správy celkem</t>
  </si>
  <si>
    <t>Příjmy z úroků (část)</t>
  </si>
  <si>
    <t>Obec.příj.a výd.z fin.operací celkem</t>
  </si>
  <si>
    <t>Převody vlastním fondům</t>
  </si>
  <si>
    <t>Příj. Z FV min. Let kraj – obce</t>
  </si>
  <si>
    <t>Finanční vypoř.minulých let</t>
  </si>
  <si>
    <t>Příjmy celkem</t>
  </si>
  <si>
    <t>Výdaje (v  Kč)</t>
  </si>
  <si>
    <t>Nákup materiálu</t>
  </si>
  <si>
    <t>Úroky vlastní</t>
  </si>
  <si>
    <t>nedávat, je to na 6320</t>
  </si>
  <si>
    <t>Ostatní úroky a ost. Fin. Výdaje</t>
  </si>
  <si>
    <t>Služby peněžních ústavů</t>
  </si>
  <si>
    <t>Nákup ostatních služeb</t>
  </si>
  <si>
    <t>Opravy a udržování</t>
  </si>
  <si>
    <t>Budovy, haly, stavby</t>
  </si>
  <si>
    <t>parkoviště u žel.zastávky - nechat</t>
  </si>
  <si>
    <t>Silnice</t>
  </si>
  <si>
    <t>Neinv.transf.krajům – dopravní obslužnost</t>
  </si>
  <si>
    <t>Dopravní obslužnost</t>
  </si>
  <si>
    <t>Ostatní osobní výdaje</t>
  </si>
  <si>
    <t>MZDA VLČEK</t>
  </si>
  <si>
    <t>Pov.pojistné na sociální zabezpečení</t>
  </si>
  <si>
    <t>Pov.pojistné na veř.zdravotní pojišt.</t>
  </si>
  <si>
    <t>Ochranné pomůcky</t>
  </si>
  <si>
    <t>Nákup DHM</t>
  </si>
  <si>
    <t>půjdou všechny na 6310/5141</t>
  </si>
  <si>
    <t>Elektrická energie</t>
  </si>
  <si>
    <t>Služby telekomunikací a radiokomunikací</t>
  </si>
  <si>
    <t xml:space="preserve">Ostatní služby </t>
  </si>
  <si>
    <t>to je ROZBORY VODY</t>
  </si>
  <si>
    <t>Cestovné (tuzem.i zahraniční)</t>
  </si>
  <si>
    <t>Zaplacené sankce</t>
  </si>
  <si>
    <t>Platby daní a poplatků SR</t>
  </si>
  <si>
    <t>Nespecifikovatelné rezervy – FOND OPRAV</t>
  </si>
  <si>
    <t>Budovy, haly, stavby – vrt, nový vodovod</t>
  </si>
  <si>
    <t>Pětidomí – vodovod?????</t>
  </si>
  <si>
    <t>Pozemky – koupě</t>
  </si>
  <si>
    <t>budeme kupovat nějaký pozemek??????</t>
  </si>
  <si>
    <t>Studená voda</t>
  </si>
  <si>
    <t>Kanal.st.Plzenec-nechat, na konci roku velké faktury</t>
  </si>
  <si>
    <t>Pojištění – je na 6320</t>
  </si>
  <si>
    <t>služby ostatní</t>
  </si>
  <si>
    <t>Kanal.st.Plzenec-nechat, ale stočné je na „studená voda“ 5151</t>
  </si>
  <si>
    <t xml:space="preserve">Budovy, haly, stavby </t>
  </si>
  <si>
    <t>ČOV??????? bude něco??????</t>
  </si>
  <si>
    <t>DHIM</t>
  </si>
  <si>
    <t>Pohoštění</t>
  </si>
  <si>
    <t>Neinvest.transfery obcím</t>
  </si>
  <si>
    <t>Neinv.příspěvky zřízeným PO</t>
  </si>
  <si>
    <t>měsíčně do školy, upravte si</t>
  </si>
  <si>
    <t>Neinv.transfery zřízeným PO</t>
  </si>
  <si>
    <t xml:space="preserve">průběžná dotace, co jsme přeposílali z kraje..obědy apod </t>
  </si>
  <si>
    <t>Plat.daní a popl. kraj.,obc.</t>
  </si>
  <si>
    <t>Stroje,přístroje a zařízení</t>
  </si>
  <si>
    <t>investice nějaká ve škole????????</t>
  </si>
  <si>
    <t>Knihy, uč.pomůcky, tisk.</t>
  </si>
  <si>
    <t>Materiál – knihy</t>
  </si>
  <si>
    <t>Clavius – program</t>
  </si>
  <si>
    <t>Činnosti knihovnické</t>
  </si>
  <si>
    <t>kronika Pražský</t>
  </si>
  <si>
    <t>Ostatní záležitosti kultury</t>
  </si>
  <si>
    <t>Rozhlas a televize</t>
  </si>
  <si>
    <t>Věcné dary</t>
  </si>
  <si>
    <t>výročí a tak</t>
  </si>
  <si>
    <t>Ostatní zál.kultury,církví,sděl.prostř.</t>
  </si>
  <si>
    <t>Platy zaměstnanců v prac.poměru</t>
  </si>
  <si>
    <t>Kája Hubáček</t>
  </si>
  <si>
    <t>dohody</t>
  </si>
  <si>
    <t>vybavení do Sokolovny  - přidat????????</t>
  </si>
  <si>
    <t>Plyn</t>
  </si>
  <si>
    <t>Nein. Příspěvky obyvatelstvu</t>
  </si>
  <si>
    <t>INVESTICE SOKOLKA – BUDE NĚCO??????</t>
  </si>
  <si>
    <t>HOEL 1 X ROČNĚ</t>
  </si>
  <si>
    <t>????????????? osvětlení, bude něco??</t>
  </si>
  <si>
    <t>Veřejné osvětlení celkem</t>
  </si>
  <si>
    <t>VE 2022 POHŘEB SVEJKOVSKÝ</t>
  </si>
  <si>
    <t>Pohřebnictví</t>
  </si>
  <si>
    <t xml:space="preserve">ODBĚR PODZEMNÍ VODY – 2020 </t>
  </si>
  <si>
    <t>Ost. Ochr. Půdy a spodní vody</t>
  </si>
  <si>
    <t>rumpold</t>
  </si>
  <si>
    <t>Sběr nebezp.odpadů celkem</t>
  </si>
  <si>
    <t>pytle</t>
  </si>
  <si>
    <t>Pohonné hmoty a maziva</t>
  </si>
  <si>
    <t>Nájemné</t>
  </si>
  <si>
    <t>Ost.neinv.tran.nezisk.a pod.org.</t>
  </si>
  <si>
    <t>POLYGON</t>
  </si>
  <si>
    <t>tady mám chybu, přeúčtuju na zeleň – bioskládka</t>
  </si>
  <si>
    <t>Sběr a svoz komun.odpadů celkem</t>
  </si>
  <si>
    <t>HUBÁČEK LUKÁŠ,  - ubrat nebo bude?</t>
  </si>
  <si>
    <t>GROH, KUBÁT + DOHODY</t>
  </si>
  <si>
    <t>Prádlo, oděv, obuv</t>
  </si>
  <si>
    <t>pojištění MULTICAR-je na 6320</t>
  </si>
  <si>
    <t>bioskládka…????????</t>
  </si>
  <si>
    <t>stoly, lavičky 2022</t>
  </si>
  <si>
    <t>Péče o vzhled obcí a veř.zeleň cel.</t>
  </si>
  <si>
    <t>Os.asistence,pečov.služby</t>
  </si>
  <si>
    <t>Rezerva na krizová opatření</t>
  </si>
  <si>
    <t>Krizová opatření</t>
  </si>
  <si>
    <t>Ostatní platy</t>
  </si>
  <si>
    <t xml:space="preserve"> hasič.zásahy</t>
  </si>
  <si>
    <t xml:space="preserve">ty hasiče si nějak upravte, nevím, zda jsou tam nějaké plány </t>
  </si>
  <si>
    <t>Služby školení a vzdělávání</t>
  </si>
  <si>
    <t>PORT</t>
  </si>
  <si>
    <t>Občerstvení</t>
  </si>
  <si>
    <t xml:space="preserve">ekologická daň has.auto </t>
  </si>
  <si>
    <t>HASIČÁRNA (zatím jen ve výši dotace z r.2017)</t>
  </si>
  <si>
    <t>PO dobrovolná část</t>
  </si>
  <si>
    <t>Odměny čl.zastup.obcí a krajů</t>
  </si>
  <si>
    <t>2022 Vesnice roku</t>
  </si>
  <si>
    <t>Zastupitelstva obcí celkem</t>
  </si>
  <si>
    <t>Odměny HPP</t>
  </si>
  <si>
    <t>Odměny DPP</t>
  </si>
  <si>
    <t>Nákup materiálu j.n.</t>
  </si>
  <si>
    <t>Volby do OZ</t>
  </si>
  <si>
    <t>Volby prezidenta</t>
  </si>
  <si>
    <t>Dohody – většinou jsou na zeleň</t>
  </si>
  <si>
    <t xml:space="preserve">Pov.pojistné na úrazové pojištění </t>
  </si>
  <si>
    <t>Kooperativa</t>
  </si>
  <si>
    <t>Kancelářské potřeby</t>
  </si>
  <si>
    <t>Poštovní služby</t>
  </si>
  <si>
    <t>pojištění je na 6320</t>
  </si>
  <si>
    <r>
      <rPr>
        <sz val="20"/>
        <rFont val="Lucida Sans Unicode"/>
        <family val="2"/>
      </rPr>
      <t xml:space="preserve"> </t>
    </r>
    <r>
      <rPr>
        <sz val="16"/>
        <rFont val="Arial"/>
        <family val="2"/>
      </rPr>
      <t>Účetnictví,vytýč.hranice poz. ÚP, GEODET, FENIX PROGR., Krchovová</t>
    </r>
  </si>
  <si>
    <t xml:space="preserve">Opravy a udržování </t>
  </si>
  <si>
    <t xml:space="preserve">  ...+2022 Vesnice roku</t>
  </si>
  <si>
    <t>Programové vybavení</t>
  </si>
  <si>
    <t>Záloha vlastní pokladně</t>
  </si>
  <si>
    <t>Poskyt. neinv.příspěvky,náhrady</t>
  </si>
  <si>
    <t>příspěvek OSA – NEVÍM,BUDE-LI SE PLATIT-vloni už se neplatil</t>
  </si>
  <si>
    <t>Neinv.trans.nezisk.organ.</t>
  </si>
  <si>
    <t>+ MAS + SMO, Kytička...</t>
  </si>
  <si>
    <t>Neinv.transfery obcím</t>
  </si>
  <si>
    <t>přestupky MěÚ Zbiroh</t>
  </si>
  <si>
    <t>Neinv.trans.VR územní úrovně (Mikroregion)</t>
  </si>
  <si>
    <t xml:space="preserve">přísp.mikroregion, </t>
  </si>
  <si>
    <t>Nákup kolků</t>
  </si>
  <si>
    <t>Daně z nemovitosti...</t>
  </si>
  <si>
    <t>Úhrady sankcí jiným rozpočtům</t>
  </si>
  <si>
    <t xml:space="preserve">Dary obyvatelstvu </t>
  </si>
  <si>
    <t>Nespecifikovatelné rezervy</t>
  </si>
  <si>
    <t>Software – spisová služba, kniha faktur</t>
  </si>
  <si>
    <t>Ostatní nákup DNM</t>
  </si>
  <si>
    <t>ÚZEMNÍ PLÁN????????</t>
  </si>
  <si>
    <t>úroky z úvěrů</t>
  </si>
  <si>
    <t>poplatky banky celkem</t>
  </si>
  <si>
    <t>Příjmy a výdaje z fin. Operací</t>
  </si>
  <si>
    <t>pojištění</t>
  </si>
  <si>
    <t>Pojištění funkčně nespecifikované</t>
  </si>
  <si>
    <t>D P H</t>
  </si>
  <si>
    <t>Vrat.VR ú. ú. Transf.min období</t>
  </si>
  <si>
    <t>VRATKY ZA VOLBY 2020</t>
  </si>
  <si>
    <t>Výdaje celkem</t>
  </si>
  <si>
    <t>schodek nebo rezerva, na 6171/5901</t>
  </si>
  <si>
    <t>NÁVRH ROZPOČTU na rok 2023</t>
  </si>
  <si>
    <t xml:space="preserve">          Obec Kařez</t>
  </si>
  <si>
    <t>Zpracovala : Krchovová Zdena</t>
  </si>
  <si>
    <t>Starosta : Krofta Václav</t>
  </si>
  <si>
    <t xml:space="preserve">Vyvěšeno dne : </t>
  </si>
  <si>
    <t xml:space="preserve">Sejmuto dne : </t>
  </si>
  <si>
    <t>Kařez - schváleno dne:</t>
  </si>
  <si>
    <t>ROZPOČET JE SCHVÁLEN JAKO PŘEBYTKOVÝ</t>
  </si>
  <si>
    <t>PŘEBYTEK BUDE POUŽIT NA ÚHRADU SPLÁTEK ÚVĚRŮ</t>
  </si>
  <si>
    <t>ZÁVAZNÝM UKAZATELEM ROZPOČTU JE PARAGRAF</t>
  </si>
  <si>
    <t>FINANCOVÁNÍ - SPLÁTKY ÚVĚRŮ</t>
  </si>
  <si>
    <t>přesně</t>
  </si>
  <si>
    <t>DODĚLAT</t>
  </si>
  <si>
    <t>Spl. Úvěru 7500 000 mil PO 42185</t>
  </si>
  <si>
    <t>spl.úvěru 2500 000 mil PO 14124</t>
  </si>
  <si>
    <t>spl.úvěru pozemek 785 tis.po 4435</t>
  </si>
  <si>
    <t>spl.úvěru hasičárna 37200x12</t>
  </si>
  <si>
    <t>spl.úvěru 2 MIL 15152</t>
  </si>
  <si>
    <t>12x27300 úvěr 3 mil.</t>
  </si>
  <si>
    <t>45045 x 12  NÁSTAVBA ZŠ, MŠ</t>
  </si>
  <si>
    <t>5700 x 12 leasing auto</t>
  </si>
  <si>
    <t>Splátky úvěrů</t>
  </si>
  <si>
    <t>rozdíl příjmy-výdaje (financování)</t>
  </si>
  <si>
    <t>(už po odečtení úroků)</t>
  </si>
  <si>
    <t>REKAPITULACE</t>
  </si>
  <si>
    <t>Výdaje ( v Kč.)</t>
  </si>
  <si>
    <t>zbývá  pokrýt z vlast.zdrojů</t>
  </si>
  <si>
    <t>+ z vlast.zdrojů spl.úvěrů</t>
  </si>
  <si>
    <t>VLAST.ZDROJE CELKEM</t>
  </si>
  <si>
    <t>12.12.2022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</si>
</sst>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#.00"/>
  </numFmts>
  <fonts count="80">
    <font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color indexed="10"/>
      <name val="Arial"/>
      <family val="2"/>
    </font>
    <font>
      <sz val="20"/>
      <name val="Lucida Sans Unicode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8"/>
      <name val="Arial"/>
      <family val="2"/>
    </font>
    <font>
      <sz val="20"/>
      <color indexed="12"/>
      <name val="Arial"/>
      <family val="2"/>
    </font>
    <font>
      <sz val="16"/>
      <name val="Lucida Sans Unicode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26"/>
      <name val="Arial"/>
      <family val="2"/>
    </font>
    <font>
      <sz val="36"/>
      <color indexed="10"/>
      <name val="Arial"/>
      <family val="2"/>
    </font>
    <font>
      <b/>
      <sz val="28"/>
      <name val="Arial"/>
      <family val="2"/>
    </font>
    <font>
      <sz val="36"/>
      <name val="Lucida Sans Unicode"/>
      <family val="2"/>
    </font>
    <font>
      <sz val="36"/>
      <color indexed="12"/>
      <name val="Arial"/>
      <family val="2"/>
    </font>
    <font>
      <b/>
      <sz val="40"/>
      <name val="Arial"/>
      <family val="2"/>
    </font>
    <font>
      <sz val="22"/>
      <name val="Arial"/>
      <family val="2"/>
    </font>
    <font>
      <u val="single"/>
      <sz val="22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32"/>
      <name val="Arial"/>
      <family val="2"/>
    </font>
    <font>
      <sz val="22"/>
      <color indexed="10"/>
      <name val="Arial"/>
      <family val="2"/>
    </font>
    <font>
      <sz val="32"/>
      <color indexed="10"/>
      <name val="Arial"/>
      <family val="2"/>
    </font>
    <font>
      <sz val="32"/>
      <color indexed="12"/>
      <name val="Arial"/>
      <family val="2"/>
    </font>
    <font>
      <b/>
      <sz val="32"/>
      <name val="Arial"/>
      <family val="2"/>
    </font>
    <font>
      <u val="single"/>
      <sz val="32"/>
      <name val="Arial"/>
      <family val="2"/>
    </font>
    <font>
      <b/>
      <u val="single"/>
      <sz val="32"/>
      <name val="Arial"/>
      <family val="2"/>
    </font>
    <font>
      <sz val="28"/>
      <name val="Arial"/>
      <family val="2"/>
    </font>
    <font>
      <sz val="16"/>
      <color indexed="12"/>
      <name val="Arial"/>
      <family val="2"/>
    </font>
    <font>
      <sz val="19"/>
      <name val="Arial"/>
      <family val="2"/>
    </font>
    <font>
      <b/>
      <sz val="19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right"/>
    </xf>
    <xf numFmtId="2" fontId="3" fillId="36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165" fontId="3" fillId="37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0" fontId="3" fillId="36" borderId="0" xfId="0" applyFont="1" applyFill="1" applyAlignment="1">
      <alignment/>
    </xf>
    <xf numFmtId="2" fontId="3" fillId="38" borderId="10" xfId="0" applyNumberFormat="1" applyFont="1" applyFill="1" applyBorder="1" applyAlignment="1">
      <alignment horizontal="left"/>
    </xf>
    <xf numFmtId="2" fontId="3" fillId="39" borderId="10" xfId="0" applyNumberFormat="1" applyFont="1" applyFill="1" applyBorder="1" applyAlignment="1">
      <alignment horizontal="left"/>
    </xf>
    <xf numFmtId="165" fontId="3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165" fontId="3" fillId="40" borderId="10" xfId="0" applyNumberFormat="1" applyFont="1" applyFill="1" applyBorder="1" applyAlignment="1">
      <alignment horizontal="right"/>
    </xf>
    <xf numFmtId="165" fontId="3" fillId="41" borderId="10" xfId="0" applyNumberFormat="1" applyFont="1" applyFill="1" applyBorder="1" applyAlignment="1">
      <alignment horizontal="right"/>
    </xf>
    <xf numFmtId="2" fontId="2" fillId="41" borderId="10" xfId="0" applyNumberFormat="1" applyFont="1" applyFill="1" applyBorder="1" applyAlignment="1">
      <alignment horizontal="right"/>
    </xf>
    <xf numFmtId="2" fontId="2" fillId="41" borderId="10" xfId="0" applyNumberFormat="1" applyFont="1" applyFill="1" applyBorder="1" applyAlignment="1">
      <alignment horizontal="left"/>
    </xf>
    <xf numFmtId="2" fontId="2" fillId="36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165" fontId="2" fillId="42" borderId="10" xfId="0" applyNumberFormat="1" applyFont="1" applyFill="1" applyBorder="1" applyAlignment="1">
      <alignment/>
    </xf>
    <xf numFmtId="0" fontId="3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/>
    </xf>
    <xf numFmtId="165" fontId="3" fillId="4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5" fontId="2" fillId="37" borderId="10" xfId="0" applyNumberFormat="1" applyFont="1" applyFill="1" applyBorder="1" applyAlignment="1">
      <alignment/>
    </xf>
    <xf numFmtId="165" fontId="3" fillId="37" borderId="10" xfId="0" applyNumberFormat="1" applyFont="1" applyFill="1" applyBorder="1" applyAlignment="1">
      <alignment/>
    </xf>
    <xf numFmtId="2" fontId="6" fillId="43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3" fillId="44" borderId="10" xfId="0" applyFont="1" applyFill="1" applyBorder="1" applyAlignment="1">
      <alignment/>
    </xf>
    <xf numFmtId="0" fontId="3" fillId="44" borderId="10" xfId="0" applyFont="1" applyFill="1" applyBorder="1" applyAlignment="1">
      <alignment horizontal="center"/>
    </xf>
    <xf numFmtId="165" fontId="3" fillId="44" borderId="10" xfId="0" applyNumberFormat="1" applyFont="1" applyFill="1" applyBorder="1" applyAlignment="1">
      <alignment/>
    </xf>
    <xf numFmtId="2" fontId="3" fillId="44" borderId="10" xfId="0" applyNumberFormat="1" applyFont="1" applyFill="1" applyBorder="1" applyAlignment="1">
      <alignment horizontal="right"/>
    </xf>
    <xf numFmtId="2" fontId="3" fillId="44" borderId="10" xfId="0" applyNumberFormat="1" applyFont="1" applyFill="1" applyBorder="1" applyAlignment="1">
      <alignment horizontal="left"/>
    </xf>
    <xf numFmtId="0" fontId="3" fillId="44" borderId="10" xfId="0" applyFont="1" applyFill="1" applyBorder="1" applyAlignment="1">
      <alignment horizontal="left"/>
    </xf>
    <xf numFmtId="0" fontId="3" fillId="44" borderId="10" xfId="0" applyFont="1" applyFill="1" applyBorder="1" applyAlignment="1">
      <alignment horizontal="right"/>
    </xf>
    <xf numFmtId="0" fontId="3" fillId="45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/>
    </xf>
    <xf numFmtId="165" fontId="2" fillId="45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46" borderId="10" xfId="0" applyNumberFormat="1" applyFont="1" applyFill="1" applyBorder="1" applyAlignment="1">
      <alignment horizontal="right"/>
    </xf>
    <xf numFmtId="2" fontId="3" fillId="41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8" fillId="46" borderId="10" xfId="0" applyNumberFormat="1" applyFont="1" applyFill="1" applyBorder="1" applyAlignment="1">
      <alignment horizontal="right"/>
    </xf>
    <xf numFmtId="4" fontId="9" fillId="42" borderId="1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/>
    </xf>
    <xf numFmtId="165" fontId="8" fillId="37" borderId="10" xfId="0" applyNumberFormat="1" applyFont="1" applyFill="1" applyBorder="1" applyAlignment="1">
      <alignment horizontal="right"/>
    </xf>
    <xf numFmtId="165" fontId="9" fillId="42" borderId="10" xfId="0" applyNumberFormat="1" applyFont="1" applyFill="1" applyBorder="1" applyAlignment="1">
      <alignment/>
    </xf>
    <xf numFmtId="165" fontId="3" fillId="38" borderId="10" xfId="0" applyNumberFormat="1" applyFont="1" applyFill="1" applyBorder="1" applyAlignment="1">
      <alignment horizontal="right"/>
    </xf>
    <xf numFmtId="2" fontId="3" fillId="37" borderId="10" xfId="0" applyNumberFormat="1" applyFont="1" applyFill="1" applyBorder="1" applyAlignment="1">
      <alignment horizontal="left"/>
    </xf>
    <xf numFmtId="165" fontId="8" fillId="37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3" fillId="38" borderId="10" xfId="0" applyNumberFormat="1" applyFont="1" applyFill="1" applyBorder="1" applyAlignment="1">
      <alignment/>
    </xf>
    <xf numFmtId="2" fontId="3" fillId="47" borderId="10" xfId="0" applyNumberFormat="1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/>
    </xf>
    <xf numFmtId="2" fontId="3" fillId="48" borderId="10" xfId="0" applyNumberFormat="1" applyFont="1" applyFill="1" applyBorder="1" applyAlignment="1">
      <alignment horizontal="left"/>
    </xf>
    <xf numFmtId="165" fontId="3" fillId="46" borderId="10" xfId="0" applyNumberFormat="1" applyFont="1" applyFill="1" applyBorder="1" applyAlignment="1">
      <alignment horizontal="right"/>
    </xf>
    <xf numFmtId="2" fontId="3" fillId="46" borderId="10" xfId="0" applyNumberFormat="1" applyFont="1" applyFill="1" applyBorder="1" applyAlignment="1">
      <alignment horizontal="left"/>
    </xf>
    <xf numFmtId="165" fontId="3" fillId="46" borderId="10" xfId="0" applyNumberFormat="1" applyFont="1" applyFill="1" applyBorder="1" applyAlignment="1">
      <alignment/>
    </xf>
    <xf numFmtId="165" fontId="3" fillId="47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left"/>
    </xf>
    <xf numFmtId="165" fontId="8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2" fontId="3" fillId="43" borderId="10" xfId="0" applyNumberFormat="1" applyFont="1" applyFill="1" applyBorder="1" applyAlignment="1">
      <alignment horizontal="left"/>
    </xf>
    <xf numFmtId="4" fontId="3" fillId="37" borderId="10" xfId="0" applyNumberFormat="1" applyFont="1" applyFill="1" applyBorder="1" applyAlignment="1">
      <alignment horizontal="right"/>
    </xf>
    <xf numFmtId="2" fontId="6" fillId="46" borderId="10" xfId="0" applyNumberFormat="1" applyFont="1" applyFill="1" applyBorder="1" applyAlignment="1">
      <alignment horizontal="left"/>
    </xf>
    <xf numFmtId="2" fontId="3" fillId="46" borderId="10" xfId="0" applyNumberFormat="1" applyFont="1" applyFill="1" applyBorder="1" applyAlignment="1">
      <alignment horizontal="left"/>
    </xf>
    <xf numFmtId="2" fontId="12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left"/>
    </xf>
    <xf numFmtId="4" fontId="3" fillId="49" borderId="10" xfId="0" applyNumberFormat="1" applyFont="1" applyFill="1" applyBorder="1" applyAlignment="1">
      <alignment horizontal="right"/>
    </xf>
    <xf numFmtId="2" fontId="13" fillId="36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" fontId="3" fillId="42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" fontId="2" fillId="45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50" borderId="0" xfId="0" applyFont="1" applyFill="1" applyBorder="1" applyAlignment="1">
      <alignment/>
    </xf>
    <xf numFmtId="165" fontId="10" fillId="5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left"/>
    </xf>
    <xf numFmtId="0" fontId="23" fillId="51" borderId="1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0" fontId="30" fillId="0" borderId="0" xfId="0" applyFont="1" applyBorder="1" applyAlignment="1">
      <alignment/>
    </xf>
    <xf numFmtId="1" fontId="31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1" fontId="30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2" fontId="35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right"/>
    </xf>
    <xf numFmtId="2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" fontId="38" fillId="0" borderId="0" xfId="0" applyNumberFormat="1" applyFont="1" applyFill="1" applyBorder="1" applyAlignment="1">
      <alignment horizontal="right"/>
    </xf>
    <xf numFmtId="2" fontId="38" fillId="0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39" fillId="0" borderId="0" xfId="0" applyFont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0" fontId="40" fillId="48" borderId="11" xfId="0" applyFont="1" applyFill="1" applyBorder="1" applyAlignment="1">
      <alignment/>
    </xf>
    <xf numFmtId="2" fontId="39" fillId="48" borderId="12" xfId="0" applyNumberFormat="1" applyFont="1" applyFill="1" applyBorder="1" applyAlignment="1">
      <alignment horizontal="right"/>
    </xf>
    <xf numFmtId="2" fontId="39" fillId="0" borderId="0" xfId="0" applyNumberFormat="1" applyFont="1" applyFill="1" applyBorder="1" applyAlignment="1">
      <alignment horizontal="right"/>
    </xf>
    <xf numFmtId="2" fontId="39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48" borderId="13" xfId="0" applyFont="1" applyFill="1" applyBorder="1" applyAlignment="1">
      <alignment/>
    </xf>
    <xf numFmtId="2" fontId="39" fillId="48" borderId="14" xfId="0" applyNumberFormat="1" applyFont="1" applyFill="1" applyBorder="1" applyAlignment="1">
      <alignment horizontal="right"/>
    </xf>
    <xf numFmtId="0" fontId="41" fillId="33" borderId="15" xfId="0" applyFont="1" applyFill="1" applyBorder="1" applyAlignment="1">
      <alignment/>
    </xf>
    <xf numFmtId="2" fontId="1" fillId="33" borderId="16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2" fontId="42" fillId="0" borderId="0" xfId="0" applyNumberFormat="1" applyFont="1" applyFill="1" applyBorder="1" applyAlignment="1">
      <alignment horizontal="right"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>
      <alignment/>
    </xf>
    <xf numFmtId="4" fontId="24" fillId="44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24" fillId="0" borderId="10" xfId="0" applyNumberFormat="1" applyFont="1" applyFill="1" applyBorder="1" applyAlignment="1">
      <alignment horizontal="right"/>
    </xf>
    <xf numFmtId="0" fontId="24" fillId="42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/>
    </xf>
    <xf numFmtId="4" fontId="15" fillId="42" borderId="1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4" fontId="13" fillId="52" borderId="0" xfId="0" applyNumberFormat="1" applyFont="1" applyFill="1" applyBorder="1" applyAlignment="1">
      <alignment horizontal="right"/>
    </xf>
    <xf numFmtId="2" fontId="1" fillId="5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1" fontId="1" fillId="52" borderId="0" xfId="0" applyNumberFormat="1" applyFont="1" applyFill="1" applyBorder="1" applyAlignment="1">
      <alignment horizontal="left"/>
    </xf>
    <xf numFmtId="1" fontId="1" fillId="52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52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4" fillId="52" borderId="10" xfId="0" applyNumberFormat="1" applyFont="1" applyFill="1" applyBorder="1" applyAlignment="1">
      <alignment horizontal="right"/>
    </xf>
    <xf numFmtId="14" fontId="36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right"/>
    </xf>
    <xf numFmtId="0" fontId="61" fillId="0" borderId="0" xfId="0" applyFont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left"/>
    </xf>
    <xf numFmtId="1" fontId="61" fillId="33" borderId="18" xfId="0" applyNumberFormat="1" applyFont="1" applyFill="1" applyBorder="1" applyAlignment="1">
      <alignment horizontal="center"/>
    </xf>
    <xf numFmtId="1" fontId="61" fillId="33" borderId="16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CC"/>
      <rgbColor rgb="00FFFF00"/>
      <rgbColor rgb="0000FF66"/>
      <rgbColor rgb="00800080"/>
      <rgbColor rgb="00800000"/>
      <rgbColor rgb="00008080"/>
      <rgbColor rgb="000000FF"/>
      <rgbColor rgb="0000CCFF"/>
      <rgbColor rgb="0099FFFF"/>
      <rgbColor rgb="0066FFFF"/>
      <rgbColor rgb="00FFFF66"/>
      <rgbColor rgb="0099CCFF"/>
      <rgbColor rgb="00FF99CC"/>
      <rgbColor rgb="00CC99FF"/>
      <rgbColor rgb="00FFCC99"/>
      <rgbColor rgb="003366FF"/>
      <rgbColor rgb="0066FF99"/>
      <rgbColor rgb="0023FF23"/>
      <rgbColor rgb="00FFCC00"/>
      <rgbColor rgb="00FF9900"/>
      <rgbColor rgb="00FF6633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4"/>
  <sheetViews>
    <sheetView tabSelected="1" view="pageBreakPreview" zoomScaleSheetLayoutView="100" zoomScalePageLayoutView="0" workbookViewId="0" topLeftCell="B1">
      <pane xSplit="1" ySplit="2" topLeftCell="C299" activePane="bottomRight" state="frozen"/>
      <selection pane="topLeft" activeCell="B1" sqref="B1"/>
      <selection pane="topRight" activeCell="C1" sqref="C1"/>
      <selection pane="bottomLeft" activeCell="B3" sqref="B3"/>
      <selection pane="bottomRight" activeCell="D312" sqref="D312"/>
    </sheetView>
  </sheetViews>
  <sheetFormatPr defaultColWidth="9.00390625" defaultRowHeight="19.5" customHeight="1"/>
  <cols>
    <col min="1" max="1" width="9.00390625" style="1" hidden="1" customWidth="1"/>
    <col min="2" max="2" width="16.28125" style="2" customWidth="1"/>
    <col min="3" max="3" width="17.7109375" style="3" customWidth="1"/>
    <col min="4" max="4" width="57.140625" style="4" customWidth="1"/>
    <col min="5" max="5" width="33.421875" style="5" customWidth="1"/>
    <col min="6" max="6" width="5.140625" style="5" hidden="1" customWidth="1"/>
    <col min="7" max="8" width="25.28125" style="4" hidden="1" customWidth="1"/>
    <col min="9" max="9" width="2.7109375" style="4" hidden="1" customWidth="1"/>
    <col min="10" max="10" width="92.140625" style="6" hidden="1" customWidth="1"/>
    <col min="11" max="11" width="48.28125" style="6" hidden="1" customWidth="1"/>
    <col min="12" max="12" width="42.28125" style="7" customWidth="1"/>
    <col min="13" max="13" width="11.28125" style="1" customWidth="1"/>
    <col min="14" max="14" width="10.57421875" style="8" customWidth="1"/>
    <col min="15" max="15" width="10.28125" style="8" customWidth="1"/>
    <col min="16" max="16" width="8.00390625" style="8" customWidth="1"/>
    <col min="17" max="17" width="9.421875" style="8" customWidth="1"/>
    <col min="18" max="18" width="7.28125" style="8" customWidth="1"/>
    <col min="19" max="19" width="9.28125" style="8" customWidth="1"/>
    <col min="20" max="21" width="9.00390625" style="8" customWidth="1"/>
    <col min="22" max="16384" width="9.00390625" style="1" customWidth="1"/>
  </cols>
  <sheetData>
    <row r="1" spans="2:254" s="9" customFormat="1" ht="28.5" customHeight="1">
      <c r="B1" s="10"/>
      <c r="C1" s="11">
        <v>2023</v>
      </c>
      <c r="D1" s="11" t="s">
        <v>0</v>
      </c>
      <c r="E1" s="12" t="s">
        <v>1</v>
      </c>
      <c r="F1" s="12"/>
      <c r="G1" s="12" t="s">
        <v>2</v>
      </c>
      <c r="H1" s="13" t="s">
        <v>3</v>
      </c>
      <c r="I1" s="14"/>
      <c r="J1" s="15">
        <f>SUM(K312)</f>
        <v>0</v>
      </c>
      <c r="K1" s="16"/>
      <c r="L1" s="17"/>
      <c r="M1" s="18"/>
      <c r="N1" s="19"/>
      <c r="O1" s="19"/>
      <c r="P1" s="19"/>
      <c r="Q1" s="19"/>
      <c r="R1" s="19"/>
      <c r="S1" s="19"/>
      <c r="T1" s="19"/>
      <c r="U1" s="19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IT1" s="20"/>
    </row>
    <row r="2" spans="2:43" s="20" customFormat="1" ht="22.5" customHeight="1">
      <c r="B2" s="21" t="s">
        <v>4</v>
      </c>
      <c r="C2" s="21" t="s">
        <v>5</v>
      </c>
      <c r="D2" s="21"/>
      <c r="E2" s="12">
        <v>2023</v>
      </c>
      <c r="F2" s="12"/>
      <c r="G2" s="12">
        <v>2022</v>
      </c>
      <c r="H2" s="22" t="s">
        <v>6</v>
      </c>
      <c r="I2" s="23"/>
      <c r="J2" s="24" t="s">
        <v>7</v>
      </c>
      <c r="K2" s="25"/>
      <c r="L2" s="26"/>
      <c r="M2" s="27"/>
      <c r="N2" s="28"/>
      <c r="O2" s="28"/>
      <c r="P2" s="28"/>
      <c r="Q2" s="28"/>
      <c r="R2" s="28"/>
      <c r="S2" s="28"/>
      <c r="T2" s="28"/>
      <c r="U2" s="28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2:43" s="20" customFormat="1" ht="22.5" customHeight="1">
      <c r="B3" s="29"/>
      <c r="C3" s="29">
        <v>1111</v>
      </c>
      <c r="D3" s="20" t="s">
        <v>8</v>
      </c>
      <c r="E3" s="30">
        <v>2400000</v>
      </c>
      <c r="F3" s="30"/>
      <c r="G3" s="30">
        <v>2450000</v>
      </c>
      <c r="H3" s="30">
        <v>1500591.33</v>
      </c>
      <c r="I3" s="23"/>
      <c r="J3" s="25"/>
      <c r="K3" s="25"/>
      <c r="L3" s="26"/>
      <c r="M3" s="27"/>
      <c r="N3" s="28"/>
      <c r="O3" s="28"/>
      <c r="P3" s="28"/>
      <c r="Q3" s="28"/>
      <c r="R3" s="28"/>
      <c r="S3" s="28"/>
      <c r="T3" s="28"/>
      <c r="U3" s="28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2:43" s="20" customFormat="1" ht="22.5" customHeight="1">
      <c r="B4" s="29"/>
      <c r="C4" s="29">
        <v>1112</v>
      </c>
      <c r="D4" s="20" t="s">
        <v>9</v>
      </c>
      <c r="E4" s="30">
        <v>130000</v>
      </c>
      <c r="F4" s="30"/>
      <c r="G4" s="30">
        <v>119000</v>
      </c>
      <c r="H4" s="30">
        <v>124070.7</v>
      </c>
      <c r="I4" s="23"/>
      <c r="J4" s="25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2:43" s="20" customFormat="1" ht="22.5" customHeight="1">
      <c r="B5" s="29"/>
      <c r="C5" s="29">
        <v>1113</v>
      </c>
      <c r="D5" s="20" t="s">
        <v>10</v>
      </c>
      <c r="E5" s="30">
        <v>350000</v>
      </c>
      <c r="F5" s="30"/>
      <c r="G5" s="30">
        <v>320000</v>
      </c>
      <c r="H5" s="30">
        <v>306013.15</v>
      </c>
      <c r="I5" s="23"/>
      <c r="J5" s="31"/>
      <c r="K5" s="25"/>
      <c r="L5" s="26"/>
      <c r="M5" s="27"/>
      <c r="N5" s="28"/>
      <c r="O5" s="28"/>
      <c r="P5" s="28"/>
      <c r="Q5" s="28"/>
      <c r="R5" s="28"/>
      <c r="S5" s="28"/>
      <c r="T5" s="28"/>
      <c r="U5" s="28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2:43" s="20" customFormat="1" ht="22.5" customHeight="1">
      <c r="B6" s="29"/>
      <c r="C6" s="32">
        <v>1121</v>
      </c>
      <c r="D6" s="27" t="s">
        <v>11</v>
      </c>
      <c r="E6" s="30">
        <v>2650000</v>
      </c>
      <c r="F6" s="30"/>
      <c r="G6" s="30">
        <v>2450000</v>
      </c>
      <c r="H6" s="30">
        <v>2343159.93</v>
      </c>
      <c r="I6" s="23"/>
      <c r="J6" s="25"/>
      <c r="K6" s="25"/>
      <c r="L6" s="26"/>
      <c r="M6" s="27"/>
      <c r="N6" s="28"/>
      <c r="O6" s="28"/>
      <c r="P6" s="28"/>
      <c r="Q6" s="33"/>
      <c r="R6" s="33"/>
      <c r="S6" s="33"/>
      <c r="T6" s="33"/>
      <c r="U6" s="28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2:43" s="20" customFormat="1" ht="25.5" customHeight="1">
      <c r="B7" s="29"/>
      <c r="C7" s="32">
        <v>1211</v>
      </c>
      <c r="D7" s="27" t="s">
        <v>12</v>
      </c>
      <c r="E7" s="34">
        <v>6500000</v>
      </c>
      <c r="F7" s="30"/>
      <c r="G7" s="30">
        <v>5700000</v>
      </c>
      <c r="H7" s="30">
        <v>5199777.69</v>
      </c>
      <c r="I7" s="23"/>
      <c r="J7" s="25"/>
      <c r="K7" s="25"/>
      <c r="L7" s="26"/>
      <c r="M7" s="27"/>
      <c r="N7" s="28"/>
      <c r="O7" s="28"/>
      <c r="P7" s="28"/>
      <c r="Q7" s="28"/>
      <c r="R7" s="28"/>
      <c r="S7" s="28"/>
      <c r="T7" s="28"/>
      <c r="U7" s="28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2:43" s="20" customFormat="1" ht="22.5" customHeight="1">
      <c r="B8" s="29"/>
      <c r="C8" s="32">
        <v>1332</v>
      </c>
      <c r="D8" s="27" t="s">
        <v>13</v>
      </c>
      <c r="E8" s="30"/>
      <c r="F8" s="30"/>
      <c r="G8" s="30"/>
      <c r="H8" s="30"/>
      <c r="I8" s="23"/>
      <c r="J8" s="25"/>
      <c r="K8" s="25"/>
      <c r="L8" s="26"/>
      <c r="M8" s="27"/>
      <c r="N8" s="28"/>
      <c r="O8" s="28"/>
      <c r="P8" s="28"/>
      <c r="Q8" s="28"/>
      <c r="R8" s="28"/>
      <c r="S8" s="28"/>
      <c r="T8" s="28"/>
      <c r="U8" s="28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256" ht="22.5" customHeight="1">
      <c r="A9"/>
      <c r="B9" s="35"/>
      <c r="C9" s="32">
        <v>1334</v>
      </c>
      <c r="D9" s="27" t="s">
        <v>14</v>
      </c>
      <c r="E9" s="36">
        <v>25000</v>
      </c>
      <c r="F9" s="37"/>
      <c r="G9" s="37">
        <v>18000</v>
      </c>
      <c r="H9" s="37">
        <v>22465.6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/>
      <c r="B10" s="35"/>
      <c r="C10" s="32">
        <v>1335</v>
      </c>
      <c r="D10" s="27" t="s">
        <v>15</v>
      </c>
      <c r="E10" s="36">
        <v>10000</v>
      </c>
      <c r="F10" s="37"/>
      <c r="G10" s="37">
        <v>10000</v>
      </c>
      <c r="H10" s="37"/>
      <c r="I10"/>
      <c r="J10" s="3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43" s="20" customFormat="1" ht="22.5" customHeight="1">
      <c r="B11" s="29"/>
      <c r="C11" s="32">
        <v>1340</v>
      </c>
      <c r="D11" s="27" t="s">
        <v>16</v>
      </c>
      <c r="E11" s="30">
        <v>400000</v>
      </c>
      <c r="F11" s="30"/>
      <c r="G11" s="30">
        <v>500000</v>
      </c>
      <c r="H11" s="30">
        <v>355768</v>
      </c>
      <c r="I11" s="23"/>
      <c r="J11" s="25"/>
      <c r="K11" s="25"/>
      <c r="L11" s="26"/>
      <c r="M11" s="27"/>
      <c r="N11" s="28"/>
      <c r="O11" s="28"/>
      <c r="P11" s="28"/>
      <c r="Q11" s="28"/>
      <c r="R11" s="28"/>
      <c r="S11" s="28"/>
      <c r="T11" s="28"/>
      <c r="U11" s="28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2:43" s="20" customFormat="1" ht="22.5" customHeight="1">
      <c r="B12" s="29"/>
      <c r="C12" s="32">
        <v>1341</v>
      </c>
      <c r="D12" s="27" t="s">
        <v>17</v>
      </c>
      <c r="E12" s="30">
        <v>15000</v>
      </c>
      <c r="F12" s="30"/>
      <c r="G12" s="30">
        <v>15000</v>
      </c>
      <c r="H12" s="30">
        <v>12492</v>
      </c>
      <c r="I12" s="23"/>
      <c r="J12" s="25"/>
      <c r="K12" s="25"/>
      <c r="L12" s="26"/>
      <c r="M12" s="27"/>
      <c r="N12" s="28"/>
      <c r="O12" s="28"/>
      <c r="P12" s="28"/>
      <c r="Q12" s="28"/>
      <c r="R12" s="28"/>
      <c r="S12" s="28"/>
      <c r="T12" s="28"/>
      <c r="U12" s="28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2:43" s="20" customFormat="1" ht="22.5" customHeight="1">
      <c r="B13" s="29"/>
      <c r="C13" s="32">
        <v>1343</v>
      </c>
      <c r="D13" s="27" t="s">
        <v>18</v>
      </c>
      <c r="E13" s="30">
        <v>5000</v>
      </c>
      <c r="F13" s="30"/>
      <c r="G13" s="30">
        <v>5000</v>
      </c>
      <c r="H13" s="30"/>
      <c r="I13" s="23"/>
      <c r="J13" s="25"/>
      <c r="K13" s="25"/>
      <c r="L13" s="26"/>
      <c r="M13" s="27"/>
      <c r="N13" s="28"/>
      <c r="O13" s="28"/>
      <c r="P13" s="28"/>
      <c r="Q13" s="28"/>
      <c r="R13" s="28"/>
      <c r="S13" s="28"/>
      <c r="T13" s="28"/>
      <c r="U13" s="28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2:43" s="20" customFormat="1" ht="22.5" customHeight="1">
      <c r="B14" s="29"/>
      <c r="C14" s="32">
        <v>1347</v>
      </c>
      <c r="D14" s="27" t="s">
        <v>19</v>
      </c>
      <c r="E14" s="30"/>
      <c r="F14" s="30"/>
      <c r="G14" s="30"/>
      <c r="H14" s="30"/>
      <c r="I14" s="23"/>
      <c r="J14" s="25"/>
      <c r="K14" s="25"/>
      <c r="L14" s="26"/>
      <c r="M14" s="27"/>
      <c r="N14" s="28"/>
      <c r="O14" s="28"/>
      <c r="P14" s="28"/>
      <c r="Q14" s="28"/>
      <c r="R14" s="28"/>
      <c r="S14" s="28"/>
      <c r="T14" s="28"/>
      <c r="U14" s="28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2:43" s="20" customFormat="1" ht="22.5" customHeight="1">
      <c r="B15" s="29"/>
      <c r="C15" s="32">
        <v>1381</v>
      </c>
      <c r="D15" s="27" t="s">
        <v>20</v>
      </c>
      <c r="E15" s="30">
        <v>85000</v>
      </c>
      <c r="F15" s="30"/>
      <c r="G15" s="30">
        <v>80000</v>
      </c>
      <c r="H15" s="30">
        <v>70068.13</v>
      </c>
      <c r="I15" s="23"/>
      <c r="J15" s="25"/>
      <c r="K15" s="25"/>
      <c r="L15" s="26"/>
      <c r="M15" s="27"/>
      <c r="N15" s="28"/>
      <c r="O15" s="28"/>
      <c r="P15" s="28"/>
      <c r="Q15" s="28"/>
      <c r="R15" s="28"/>
      <c r="S15" s="28"/>
      <c r="T15" s="28"/>
      <c r="U15" s="28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2:43" s="20" customFormat="1" ht="22.5" customHeight="1">
      <c r="B16" s="29"/>
      <c r="C16" s="32">
        <v>1382</v>
      </c>
      <c r="D16" s="27" t="s">
        <v>21</v>
      </c>
      <c r="E16" s="30"/>
      <c r="F16" s="30"/>
      <c r="G16" s="30"/>
      <c r="H16" s="30"/>
      <c r="I16" s="23"/>
      <c r="J16" s="25"/>
      <c r="K16" s="25"/>
      <c r="L16" s="26"/>
      <c r="M16" s="27"/>
      <c r="N16" s="28"/>
      <c r="O16" s="28"/>
      <c r="P16" s="28"/>
      <c r="Q16" s="28"/>
      <c r="R16" s="28"/>
      <c r="S16" s="28"/>
      <c r="T16" s="28"/>
      <c r="U16" s="28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2:43" s="20" customFormat="1" ht="22.5" customHeight="1">
      <c r="B17" s="29"/>
      <c r="C17" s="32">
        <v>1361</v>
      </c>
      <c r="D17" s="27" t="s">
        <v>22</v>
      </c>
      <c r="E17" s="30">
        <v>6000</v>
      </c>
      <c r="F17" s="30"/>
      <c r="G17" s="30">
        <v>6000</v>
      </c>
      <c r="H17" s="30">
        <v>4650</v>
      </c>
      <c r="I17" s="23"/>
      <c r="J17" s="25"/>
      <c r="K17" s="25"/>
      <c r="L17" s="26"/>
      <c r="M17" s="27"/>
      <c r="N17" s="28"/>
      <c r="O17" s="28"/>
      <c r="P17" s="28"/>
      <c r="Q17" s="28"/>
      <c r="R17" s="28"/>
      <c r="S17" s="28"/>
      <c r="T17" s="28"/>
      <c r="U17" s="28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2:43" s="20" customFormat="1" ht="22.5" customHeight="1">
      <c r="B18" s="29"/>
      <c r="C18" s="32">
        <v>1511</v>
      </c>
      <c r="D18" s="27" t="s">
        <v>23</v>
      </c>
      <c r="E18" s="30">
        <v>850000</v>
      </c>
      <c r="F18" s="30"/>
      <c r="G18" s="30">
        <v>820000</v>
      </c>
      <c r="H18" s="30">
        <v>783907.8</v>
      </c>
      <c r="I18" s="23"/>
      <c r="J18" s="25"/>
      <c r="K18" s="25"/>
      <c r="L18" s="26"/>
      <c r="M18" s="27"/>
      <c r="N18" s="28"/>
      <c r="O18" s="28"/>
      <c r="P18" s="28"/>
      <c r="Q18" s="28"/>
      <c r="R18" s="28"/>
      <c r="S18" s="28"/>
      <c r="T18" s="28"/>
      <c r="U18" s="28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2:43" s="20" customFormat="1" ht="22.5" customHeight="1">
      <c r="B19" s="29"/>
      <c r="C19" s="32">
        <v>2460</v>
      </c>
      <c r="D19" s="27" t="s">
        <v>24</v>
      </c>
      <c r="E19" s="30">
        <v>8000</v>
      </c>
      <c r="F19" s="30"/>
      <c r="G19" s="30">
        <v>8000</v>
      </c>
      <c r="H19" s="30"/>
      <c r="I19" s="23"/>
      <c r="J19" s="39" t="s">
        <v>25</v>
      </c>
      <c r="K19" s="25"/>
      <c r="L19" s="26"/>
      <c r="M19" s="27"/>
      <c r="N19" s="28"/>
      <c r="O19" s="28"/>
      <c r="P19" s="28"/>
      <c r="Q19" s="28"/>
      <c r="R19" s="28"/>
      <c r="S19" s="28"/>
      <c r="T19" s="28"/>
      <c r="U19" s="28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2:43" s="20" customFormat="1" ht="22.5" customHeight="1">
      <c r="B20" s="29"/>
      <c r="C20" s="32">
        <v>4111</v>
      </c>
      <c r="D20" s="27" t="s">
        <v>26</v>
      </c>
      <c r="E20" s="30"/>
      <c r="F20" s="30"/>
      <c r="G20" s="30">
        <v>74000</v>
      </c>
      <c r="H20" s="30">
        <v>72501.86</v>
      </c>
      <c r="I20" s="23"/>
      <c r="J20" s="40" t="s">
        <v>27</v>
      </c>
      <c r="K20" s="25"/>
      <c r="L20" s="26"/>
      <c r="M20" s="27"/>
      <c r="N20" s="28"/>
      <c r="O20" s="28"/>
      <c r="P20" s="28"/>
      <c r="Q20" s="28"/>
      <c r="R20" s="28"/>
      <c r="S20" s="28"/>
      <c r="T20" s="28"/>
      <c r="U20" s="28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2:254" s="9" customFormat="1" ht="22.5" customHeight="1">
      <c r="B21" s="29"/>
      <c r="C21" s="32">
        <v>4112</v>
      </c>
      <c r="D21" s="27" t="s">
        <v>28</v>
      </c>
      <c r="E21" s="41"/>
      <c r="F21" s="41"/>
      <c r="G21" s="42">
        <v>192700</v>
      </c>
      <c r="H21" s="41">
        <v>160580</v>
      </c>
      <c r="I21" s="14"/>
      <c r="J21" s="43" t="s">
        <v>29</v>
      </c>
      <c r="K21" s="44"/>
      <c r="L21" s="17"/>
      <c r="M21" s="18"/>
      <c r="N21" s="19"/>
      <c r="O21" s="19"/>
      <c r="P21" s="19"/>
      <c r="Q21" s="19"/>
      <c r="R21" s="19"/>
      <c r="S21" s="19"/>
      <c r="T21" s="19"/>
      <c r="U21" s="19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IT21" s="20"/>
    </row>
    <row r="22" spans="2:254" s="9" customFormat="1" ht="22.5" customHeight="1">
      <c r="B22" s="29"/>
      <c r="C22" s="32">
        <v>4116</v>
      </c>
      <c r="D22" s="27" t="s">
        <v>30</v>
      </c>
      <c r="E22" s="45">
        <v>300000</v>
      </c>
      <c r="F22" s="46"/>
      <c r="G22" s="46">
        <v>600000</v>
      </c>
      <c r="H22" s="46">
        <v>128000</v>
      </c>
      <c r="I22" s="47"/>
      <c r="J22" s="48" t="s">
        <v>31</v>
      </c>
      <c r="K22" s="49" t="s">
        <v>32</v>
      </c>
      <c r="L22" s="17"/>
      <c r="M22" s="18"/>
      <c r="N22" s="19"/>
      <c r="O22" s="19"/>
      <c r="P22" s="19"/>
      <c r="Q22" s="19"/>
      <c r="R22" s="19"/>
      <c r="S22" s="19"/>
      <c r="T22" s="19"/>
      <c r="U22" s="19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IT22" s="20"/>
    </row>
    <row r="23" spans="2:254" s="9" customFormat="1" ht="22.5" customHeight="1">
      <c r="B23" s="29"/>
      <c r="C23" s="32">
        <v>4121</v>
      </c>
      <c r="D23" s="27" t="s">
        <v>33</v>
      </c>
      <c r="E23" s="30"/>
      <c r="F23" s="30"/>
      <c r="G23" s="30"/>
      <c r="H23" s="30">
        <v>0</v>
      </c>
      <c r="I23" s="14"/>
      <c r="J23" s="16"/>
      <c r="K23" s="16"/>
      <c r="L23" s="17"/>
      <c r="M23" s="18"/>
      <c r="N23" s="19"/>
      <c r="O23" s="19"/>
      <c r="P23" s="19"/>
      <c r="Q23" s="19"/>
      <c r="R23" s="19"/>
      <c r="S23" s="19"/>
      <c r="T23" s="19"/>
      <c r="U23" s="19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IT23" s="20"/>
    </row>
    <row r="24" spans="2:254" s="9" customFormat="1" ht="22.5" customHeight="1">
      <c r="B24" s="29"/>
      <c r="C24" s="29">
        <v>4122</v>
      </c>
      <c r="D24" s="20" t="s">
        <v>34</v>
      </c>
      <c r="E24" s="30">
        <v>140000</v>
      </c>
      <c r="F24" s="30"/>
      <c r="G24" s="30">
        <v>136000</v>
      </c>
      <c r="H24" s="30">
        <v>139721.95</v>
      </c>
      <c r="I24" s="14"/>
      <c r="J24" s="25" t="s">
        <v>35</v>
      </c>
      <c r="K24" s="16"/>
      <c r="L24" s="17"/>
      <c r="M24" s="18"/>
      <c r="N24" s="19"/>
      <c r="O24" s="19"/>
      <c r="P24" s="19"/>
      <c r="Q24" s="19"/>
      <c r="R24" s="19"/>
      <c r="S24" s="19"/>
      <c r="T24" s="19"/>
      <c r="U24" s="19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IT24" s="20"/>
    </row>
    <row r="25" spans="2:254" s="9" customFormat="1" ht="22.5" customHeight="1">
      <c r="B25" s="29"/>
      <c r="C25" s="29">
        <v>4213</v>
      </c>
      <c r="D25" s="20" t="s">
        <v>36</v>
      </c>
      <c r="E25" s="30"/>
      <c r="F25" s="30"/>
      <c r="G25" s="30"/>
      <c r="H25" s="30"/>
      <c r="I25" s="14"/>
      <c r="J25" s="25"/>
      <c r="K25" s="16"/>
      <c r="L25" s="17"/>
      <c r="M25" s="18"/>
      <c r="N25" s="19"/>
      <c r="O25" s="19"/>
      <c r="P25" s="19"/>
      <c r="Q25" s="19"/>
      <c r="R25" s="19"/>
      <c r="S25" s="19"/>
      <c r="T25" s="19"/>
      <c r="U25" s="19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IT25" s="20"/>
    </row>
    <row r="26" spans="2:254" s="9" customFormat="1" ht="22.5" customHeight="1">
      <c r="B26" s="29"/>
      <c r="C26" s="29">
        <v>4216</v>
      </c>
      <c r="D26" s="20" t="s">
        <v>37</v>
      </c>
      <c r="E26" s="30"/>
      <c r="F26" s="30"/>
      <c r="G26" s="30"/>
      <c r="H26" s="30"/>
      <c r="I26" s="14"/>
      <c r="J26" s="25"/>
      <c r="K26" s="16"/>
      <c r="L26" s="17"/>
      <c r="M26" s="18"/>
      <c r="N26" s="19"/>
      <c r="O26" s="19"/>
      <c r="P26" s="19"/>
      <c r="Q26" s="19"/>
      <c r="R26" s="19"/>
      <c r="S26" s="19"/>
      <c r="T26" s="19"/>
      <c r="U26" s="19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IT26" s="20"/>
    </row>
    <row r="27" spans="2:254" s="9" customFormat="1" ht="22.5" customHeight="1">
      <c r="B27" s="29"/>
      <c r="C27" s="29">
        <v>4221</v>
      </c>
      <c r="D27" s="20" t="s">
        <v>38</v>
      </c>
      <c r="E27" s="30"/>
      <c r="F27" s="30"/>
      <c r="G27" s="30"/>
      <c r="H27" s="30"/>
      <c r="I27" s="14"/>
      <c r="J27" s="25"/>
      <c r="K27" s="16"/>
      <c r="L27" s="17"/>
      <c r="M27" s="18"/>
      <c r="N27" s="19"/>
      <c r="O27" s="19"/>
      <c r="P27" s="19"/>
      <c r="Q27" s="19"/>
      <c r="R27" s="19"/>
      <c r="S27" s="19"/>
      <c r="T27" s="19"/>
      <c r="U27" s="19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IT27" s="20"/>
    </row>
    <row r="28" spans="2:43" s="20" customFormat="1" ht="22.5" customHeight="1">
      <c r="B28" s="50"/>
      <c r="C28" s="29">
        <v>4222</v>
      </c>
      <c r="D28" s="20" t="s">
        <v>39</v>
      </c>
      <c r="E28" s="30"/>
      <c r="F28" s="30"/>
      <c r="G28" s="30">
        <v>160000</v>
      </c>
      <c r="H28" s="30">
        <v>160000</v>
      </c>
      <c r="I28" s="23"/>
      <c r="J28" s="51" t="s">
        <v>40</v>
      </c>
      <c r="K28" s="25"/>
      <c r="L28" s="26"/>
      <c r="M28" s="27"/>
      <c r="N28" s="28"/>
      <c r="O28" s="28"/>
      <c r="P28" s="28"/>
      <c r="Q28" s="28"/>
      <c r="R28" s="28"/>
      <c r="S28" s="28"/>
      <c r="T28" s="28"/>
      <c r="U28" s="28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2:43" s="20" customFormat="1" ht="22.5" customHeight="1">
      <c r="B29" s="52"/>
      <c r="C29" s="52"/>
      <c r="D29" s="53" t="s">
        <v>41</v>
      </c>
      <c r="E29" s="54">
        <f>SUM(E3:E28)</f>
        <v>13874000</v>
      </c>
      <c r="F29" s="54"/>
      <c r="G29" s="54">
        <f>SUM(G3:G28)</f>
        <v>13663700</v>
      </c>
      <c r="H29" s="54">
        <f>SUM(H3:H28)</f>
        <v>11383768.14</v>
      </c>
      <c r="I29" s="23"/>
      <c r="J29" s="25"/>
      <c r="K29" s="25"/>
      <c r="L29" s="26"/>
      <c r="M29" s="27"/>
      <c r="N29" s="28"/>
      <c r="O29" s="28"/>
      <c r="P29" s="28"/>
      <c r="Q29" s="28"/>
      <c r="R29" s="28"/>
      <c r="S29" s="28"/>
      <c r="T29" s="28"/>
      <c r="U29" s="28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2:43" s="20" customFormat="1" ht="22.5" customHeight="1">
      <c r="B30" s="55">
        <v>3117</v>
      </c>
      <c r="C30" s="55">
        <v>2132</v>
      </c>
      <c r="D30" s="56" t="s">
        <v>42</v>
      </c>
      <c r="E30" s="57">
        <v>60000</v>
      </c>
      <c r="F30" s="57"/>
      <c r="G30" s="57">
        <v>40000</v>
      </c>
      <c r="H30" s="57">
        <v>15000</v>
      </c>
      <c r="I30" s="23"/>
      <c r="J30" s="25" t="s">
        <v>43</v>
      </c>
      <c r="K30" s="25"/>
      <c r="L30" s="26"/>
      <c r="M30" s="27"/>
      <c r="N30" s="28"/>
      <c r="O30" s="28"/>
      <c r="P30" s="28"/>
      <c r="Q30" s="28"/>
      <c r="R30" s="28"/>
      <c r="S30" s="28"/>
      <c r="T30" s="28"/>
      <c r="U30" s="28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2:21" s="27" customFormat="1" ht="22.5" customHeight="1">
      <c r="B31" s="58">
        <v>3117</v>
      </c>
      <c r="C31" s="32">
        <v>2321</v>
      </c>
      <c r="D31" s="27" t="s">
        <v>44</v>
      </c>
      <c r="E31" s="36"/>
      <c r="F31" s="36"/>
      <c r="G31" s="36">
        <v>3000</v>
      </c>
      <c r="H31" s="36">
        <v>3000</v>
      </c>
      <c r="I31" s="23"/>
      <c r="J31" s="25"/>
      <c r="K31" s="25"/>
      <c r="L31" s="26"/>
      <c r="N31" s="28"/>
      <c r="O31" s="28"/>
      <c r="P31" s="28"/>
      <c r="Q31" s="28"/>
      <c r="R31" s="28"/>
      <c r="S31" s="28"/>
      <c r="T31" s="28"/>
      <c r="U31" s="28"/>
    </row>
    <row r="32" spans="2:43" s="20" customFormat="1" ht="22.5" customHeight="1">
      <c r="B32" s="52">
        <v>3117</v>
      </c>
      <c r="C32" s="52"/>
      <c r="D32" s="53" t="s">
        <v>45</v>
      </c>
      <c r="E32" s="59">
        <f>SUM(E30+E31)</f>
        <v>60000</v>
      </c>
      <c r="F32" s="54"/>
      <c r="G32" s="54">
        <f>SUM(G30:G31)</f>
        <v>43000</v>
      </c>
      <c r="H32" s="54">
        <f>SUM(H30:H31)</f>
        <v>18000</v>
      </c>
      <c r="I32" s="23"/>
      <c r="J32" s="25"/>
      <c r="K32" s="25"/>
      <c r="L32" s="26"/>
      <c r="M32" s="27"/>
      <c r="N32" s="28"/>
      <c r="O32" s="28"/>
      <c r="P32" s="28"/>
      <c r="Q32" s="28"/>
      <c r="R32" s="28"/>
      <c r="S32" s="28"/>
      <c r="T32" s="28"/>
      <c r="U32" s="28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2:21" s="27" customFormat="1" ht="22.5" customHeight="1">
      <c r="B33" s="32">
        <v>2310</v>
      </c>
      <c r="C33" s="32">
        <v>2111</v>
      </c>
      <c r="D33" s="27" t="s">
        <v>46</v>
      </c>
      <c r="E33" s="36">
        <v>1000000</v>
      </c>
      <c r="F33" s="36"/>
      <c r="G33" s="36">
        <v>1000000</v>
      </c>
      <c r="H33" s="36">
        <v>507795</v>
      </c>
      <c r="I33" s="23"/>
      <c r="J33" s="25" t="s">
        <v>47</v>
      </c>
      <c r="K33" s="25"/>
      <c r="L33" s="26"/>
      <c r="N33" s="28"/>
      <c r="O33" s="28"/>
      <c r="P33" s="28"/>
      <c r="Q33" s="28"/>
      <c r="R33" s="28"/>
      <c r="S33" s="28"/>
      <c r="T33" s="28"/>
      <c r="U33" s="28"/>
    </row>
    <row r="34" spans="2:21" s="27" customFormat="1" ht="22.5" customHeight="1">
      <c r="B34" s="32">
        <v>2310</v>
      </c>
      <c r="C34" s="32">
        <v>2212</v>
      </c>
      <c r="D34" s="27" t="s">
        <v>48</v>
      </c>
      <c r="E34" s="36"/>
      <c r="F34" s="36"/>
      <c r="G34" s="36"/>
      <c r="H34" s="36">
        <v>0</v>
      </c>
      <c r="I34" s="23"/>
      <c r="J34" s="25" t="s">
        <v>49</v>
      </c>
      <c r="K34" s="25"/>
      <c r="L34" s="26"/>
      <c r="N34" s="28"/>
      <c r="O34" s="28"/>
      <c r="P34" s="28"/>
      <c r="Q34" s="28"/>
      <c r="R34" s="28"/>
      <c r="S34" s="28"/>
      <c r="T34" s="28"/>
      <c r="U34" s="28"/>
    </row>
    <row r="35" spans="2:21" s="27" customFormat="1" ht="22.5" customHeight="1">
      <c r="B35" s="32">
        <v>2310</v>
      </c>
      <c r="C35" s="32">
        <v>2321</v>
      </c>
      <c r="D35" s="27" t="s">
        <v>44</v>
      </c>
      <c r="E35" s="36"/>
      <c r="F35" s="36"/>
      <c r="G35" s="36"/>
      <c r="H35" s="36"/>
      <c r="I35" s="23"/>
      <c r="J35" s="25"/>
      <c r="K35" s="25"/>
      <c r="L35" s="26"/>
      <c r="N35" s="28"/>
      <c r="O35" s="28"/>
      <c r="P35" s="28"/>
      <c r="Q35" s="28"/>
      <c r="R35" s="28"/>
      <c r="S35" s="28"/>
      <c r="T35" s="28"/>
      <c r="U35" s="28"/>
    </row>
    <row r="36" spans="2:43" s="20" customFormat="1" ht="22.5" customHeight="1">
      <c r="B36" s="52">
        <v>2310</v>
      </c>
      <c r="C36" s="52"/>
      <c r="D36" s="53" t="s">
        <v>50</v>
      </c>
      <c r="E36" s="54">
        <f>SUM(E33:E35)</f>
        <v>1000000</v>
      </c>
      <c r="F36" s="54"/>
      <c r="G36" s="54">
        <f>SUM(G33:G35)</f>
        <v>1000000</v>
      </c>
      <c r="H36" s="54">
        <f>SUM(H33:H35)</f>
        <v>507795</v>
      </c>
      <c r="I36" s="23"/>
      <c r="J36" s="25"/>
      <c r="K36" s="25"/>
      <c r="L36" s="26"/>
      <c r="M36" s="27"/>
      <c r="N36" s="28"/>
      <c r="O36" s="28"/>
      <c r="P36" s="28"/>
      <c r="Q36" s="28"/>
      <c r="R36" s="28"/>
      <c r="S36" s="28"/>
      <c r="T36" s="28"/>
      <c r="U36" s="28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2:21" s="27" customFormat="1" ht="22.5" customHeight="1">
      <c r="B37" s="32">
        <v>2321</v>
      </c>
      <c r="C37" s="32">
        <v>2111</v>
      </c>
      <c r="D37" s="27" t="s">
        <v>46</v>
      </c>
      <c r="E37" s="36">
        <v>15000</v>
      </c>
      <c r="F37" s="36"/>
      <c r="G37" s="36">
        <v>15000</v>
      </c>
      <c r="H37" s="36">
        <v>15000</v>
      </c>
      <c r="I37" s="23"/>
      <c r="J37" s="25" t="s">
        <v>51</v>
      </c>
      <c r="K37" s="25"/>
      <c r="L37" s="26"/>
      <c r="N37" s="28"/>
      <c r="O37" s="28"/>
      <c r="P37" s="28"/>
      <c r="Q37" s="28"/>
      <c r="R37" s="28"/>
      <c r="S37" s="28"/>
      <c r="T37" s="28"/>
      <c r="U37" s="28"/>
    </row>
    <row r="38" spans="2:43" s="20" customFormat="1" ht="22.5" customHeight="1">
      <c r="B38" s="52">
        <v>2321</v>
      </c>
      <c r="C38" s="52"/>
      <c r="D38" s="53" t="s">
        <v>52</v>
      </c>
      <c r="E38" s="54">
        <f>SUM(E37)</f>
        <v>15000</v>
      </c>
      <c r="F38" s="54"/>
      <c r="G38" s="54">
        <f>SUM(G37)</f>
        <v>15000</v>
      </c>
      <c r="H38" s="54">
        <f>SUM(H37)</f>
        <v>15000</v>
      </c>
      <c r="I38" s="23"/>
      <c r="J38" s="25"/>
      <c r="K38" s="25"/>
      <c r="L38" s="26"/>
      <c r="M38" s="27"/>
      <c r="N38" s="28"/>
      <c r="O38" s="28"/>
      <c r="P38" s="28"/>
      <c r="Q38" s="28"/>
      <c r="R38" s="28"/>
      <c r="S38" s="28"/>
      <c r="T38" s="28"/>
      <c r="U38" s="28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2:43" s="20" customFormat="1" ht="22.5" customHeight="1">
      <c r="B39" s="32">
        <v>3412</v>
      </c>
      <c r="C39" s="32">
        <v>2119</v>
      </c>
      <c r="D39" s="27" t="s">
        <v>53</v>
      </c>
      <c r="E39"/>
      <c r="F39" s="36"/>
      <c r="G39" s="36"/>
      <c r="H39" s="36"/>
      <c r="I39" s="23"/>
      <c r="J39" s="25"/>
      <c r="K39" s="25"/>
      <c r="L39" s="26"/>
      <c r="M39" s="27"/>
      <c r="N39" s="28"/>
      <c r="O39" s="28"/>
      <c r="P39" s="28"/>
      <c r="Q39" s="28"/>
      <c r="R39" s="28"/>
      <c r="S39" s="28"/>
      <c r="T39" s="28"/>
      <c r="U39" s="28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2:21" s="27" customFormat="1" ht="22.5" customHeight="1">
      <c r="B40" s="32">
        <v>3412</v>
      </c>
      <c r="C40" s="32">
        <v>2132</v>
      </c>
      <c r="D40" s="27" t="s">
        <v>42</v>
      </c>
      <c r="E40" s="60">
        <v>80000</v>
      </c>
      <c r="F40" s="36"/>
      <c r="G40" s="36">
        <v>50000</v>
      </c>
      <c r="H40" s="36">
        <v>55800</v>
      </c>
      <c r="I40" s="23"/>
      <c r="J40" s="25" t="s">
        <v>54</v>
      </c>
      <c r="K40" s="25"/>
      <c r="L40" s="26"/>
      <c r="N40" s="28"/>
      <c r="O40" s="28"/>
      <c r="P40" s="28"/>
      <c r="Q40" s="28"/>
      <c r="R40" s="28"/>
      <c r="S40" s="28"/>
      <c r="T40" s="28"/>
      <c r="U40" s="28"/>
    </row>
    <row r="41" spans="2:21" s="27" customFormat="1" ht="22.5" customHeight="1">
      <c r="B41" s="32">
        <v>3412</v>
      </c>
      <c r="C41" s="32">
        <v>2321</v>
      </c>
      <c r="D41" s="27" t="s">
        <v>44</v>
      </c>
      <c r="E41" s="36"/>
      <c r="F41" s="36"/>
      <c r="G41" s="36"/>
      <c r="H41" s="36"/>
      <c r="I41" s="23"/>
      <c r="J41" s="25"/>
      <c r="K41" s="25"/>
      <c r="L41" s="26"/>
      <c r="N41" s="28"/>
      <c r="O41" s="28"/>
      <c r="P41" s="28"/>
      <c r="Q41" s="28"/>
      <c r="R41" s="28"/>
      <c r="S41" s="28"/>
      <c r="T41" s="28"/>
      <c r="U41" s="28"/>
    </row>
    <row r="42" spans="2:43" s="20" customFormat="1" ht="22.5" customHeight="1">
      <c r="B42" s="52">
        <v>3412</v>
      </c>
      <c r="C42" s="52"/>
      <c r="D42" s="53" t="s">
        <v>55</v>
      </c>
      <c r="E42" s="54">
        <f>SUM(E39:E41)</f>
        <v>80000</v>
      </c>
      <c r="F42" s="54"/>
      <c r="G42" s="54">
        <f>SUM(G39:G41)</f>
        <v>50000</v>
      </c>
      <c r="H42" s="54">
        <f>SUM(H39:H41)</f>
        <v>55800</v>
      </c>
      <c r="I42" s="23"/>
      <c r="J42" s="25"/>
      <c r="K42" s="25"/>
      <c r="L42" s="26"/>
      <c r="M42" s="27"/>
      <c r="N42" s="28"/>
      <c r="O42" s="28"/>
      <c r="P42" s="28"/>
      <c r="Q42" s="28"/>
      <c r="R42" s="28"/>
      <c r="S42" s="28"/>
      <c r="T42" s="28"/>
      <c r="U42" s="28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</row>
    <row r="43" spans="2:43" s="20" customFormat="1" ht="22.5" customHeight="1">
      <c r="B43" s="29">
        <v>3612</v>
      </c>
      <c r="C43" s="29">
        <v>2132</v>
      </c>
      <c r="D43" s="20" t="s">
        <v>56</v>
      </c>
      <c r="E43" s="30"/>
      <c r="F43" s="30"/>
      <c r="G43" s="30"/>
      <c r="H43" s="30">
        <v>0</v>
      </c>
      <c r="I43" s="23"/>
      <c r="J43" s="61"/>
      <c r="K43" s="25"/>
      <c r="L43" s="26"/>
      <c r="M43" s="27"/>
      <c r="N43" s="28"/>
      <c r="O43" s="28"/>
      <c r="P43" s="28"/>
      <c r="Q43" s="62"/>
      <c r="R43" s="62"/>
      <c r="S43" s="62"/>
      <c r="T43" s="62"/>
      <c r="U43" s="28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</row>
    <row r="44" spans="2:43" s="20" customFormat="1" ht="22.5" customHeight="1">
      <c r="B44" s="52">
        <v>3612</v>
      </c>
      <c r="C44" s="55"/>
      <c r="D44" s="53" t="s">
        <v>57</v>
      </c>
      <c r="E44" s="54">
        <f>SUM(E43)</f>
        <v>0</v>
      </c>
      <c r="F44" s="54"/>
      <c r="G44" s="54">
        <f>SUM(G43)</f>
        <v>0</v>
      </c>
      <c r="H44" s="54">
        <f>SUM(H43)</f>
        <v>0</v>
      </c>
      <c r="I44" s="23"/>
      <c r="J44" s="25"/>
      <c r="K44" s="25"/>
      <c r="L44" s="26"/>
      <c r="M44" s="27"/>
      <c r="N44" s="28"/>
      <c r="O44" s="28"/>
      <c r="P44" s="28"/>
      <c r="Q44" s="28"/>
      <c r="R44" s="28"/>
      <c r="S44" s="28"/>
      <c r="T44" s="28"/>
      <c r="U44" s="28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spans="2:21" s="27" customFormat="1" ht="22.5" customHeight="1">
      <c r="B45" s="32">
        <v>3613</v>
      </c>
      <c r="C45" s="32">
        <v>2132</v>
      </c>
      <c r="D45" s="27" t="s">
        <v>42</v>
      </c>
      <c r="E45" s="36"/>
      <c r="F45" s="36"/>
      <c r="G45" s="36"/>
      <c r="H45" s="36">
        <v>0</v>
      </c>
      <c r="I45" s="23"/>
      <c r="J45" s="25"/>
      <c r="K45" s="25"/>
      <c r="L45" s="26"/>
      <c r="N45" s="28"/>
      <c r="O45" s="28"/>
      <c r="P45" s="28"/>
      <c r="Q45" s="28"/>
      <c r="R45" s="28"/>
      <c r="S45" s="28"/>
      <c r="T45" s="28"/>
      <c r="U45" s="28"/>
    </row>
    <row r="46" spans="2:43" s="20" customFormat="1" ht="22.5" customHeight="1">
      <c r="B46" s="52">
        <v>3613</v>
      </c>
      <c r="C46" s="55"/>
      <c r="D46" s="53" t="s">
        <v>58</v>
      </c>
      <c r="E46" s="54">
        <f>SUM(E45)</f>
        <v>0</v>
      </c>
      <c r="F46" s="54"/>
      <c r="G46" s="54">
        <f>SUM(G45)</f>
        <v>0</v>
      </c>
      <c r="H46" s="54">
        <f>SUM(H45)</f>
        <v>0</v>
      </c>
      <c r="I46" s="23"/>
      <c r="J46" s="25"/>
      <c r="K46" s="25"/>
      <c r="L46" s="26"/>
      <c r="M46" s="27"/>
      <c r="N46" s="28"/>
      <c r="O46" s="28"/>
      <c r="P46" s="28"/>
      <c r="Q46" s="28"/>
      <c r="R46" s="28"/>
      <c r="S46" s="28"/>
      <c r="T46" s="28"/>
      <c r="U46" s="28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</row>
    <row r="47" spans="2:21" s="27" customFormat="1" ht="22.5" customHeight="1">
      <c r="B47" s="32">
        <v>3639</v>
      </c>
      <c r="C47" s="32">
        <v>3111</v>
      </c>
      <c r="D47" s="27" t="s">
        <v>59</v>
      </c>
      <c r="E47" s="60">
        <v>0</v>
      </c>
      <c r="F47" s="36"/>
      <c r="G47" s="36">
        <v>20000</v>
      </c>
      <c r="H47" s="36">
        <v>0</v>
      </c>
      <c r="I47" s="23"/>
      <c r="J47" s="39" t="s">
        <v>60</v>
      </c>
      <c r="K47" s="25"/>
      <c r="L47" s="26"/>
      <c r="N47" s="28"/>
      <c r="O47" s="28"/>
      <c r="P47" s="28"/>
      <c r="Q47" s="28"/>
      <c r="R47" s="28"/>
      <c r="S47" s="28"/>
      <c r="T47" s="28"/>
      <c r="U47" s="28"/>
    </row>
    <row r="48" spans="2:43" s="20" customFormat="1" ht="22.5" customHeight="1">
      <c r="B48" s="52">
        <v>3639</v>
      </c>
      <c r="C48" s="55"/>
      <c r="D48" s="53" t="s">
        <v>61</v>
      </c>
      <c r="E48" s="54">
        <f>SUM(E47)</f>
        <v>0</v>
      </c>
      <c r="F48" s="54"/>
      <c r="G48" s="54">
        <f>SUM(G47)</f>
        <v>20000</v>
      </c>
      <c r="H48" s="54">
        <f>SUM(H47)</f>
        <v>0</v>
      </c>
      <c r="I48" s="23"/>
      <c r="J48" s="25"/>
      <c r="K48" s="25"/>
      <c r="L48" s="26"/>
      <c r="M48" s="27"/>
      <c r="N48" s="28"/>
      <c r="O48" s="28"/>
      <c r="P48" s="28"/>
      <c r="Q48" s="28"/>
      <c r="R48" s="28"/>
      <c r="S48" s="28"/>
      <c r="T48" s="28"/>
      <c r="U48" s="28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</row>
    <row r="49" spans="2:21" s="27" customFormat="1" ht="22.5" customHeight="1">
      <c r="B49" s="32">
        <v>3722</v>
      </c>
      <c r="C49" s="32">
        <v>2111</v>
      </c>
      <c r="D49" s="27" t="s">
        <v>46</v>
      </c>
      <c r="E49" s="36">
        <v>0</v>
      </c>
      <c r="F49" s="36"/>
      <c r="G49" s="36"/>
      <c r="H49" s="36"/>
      <c r="I49" s="23"/>
      <c r="J49" s="25" t="s">
        <v>62</v>
      </c>
      <c r="K49" s="25"/>
      <c r="L49" s="26"/>
      <c r="N49" s="28"/>
      <c r="O49" s="28"/>
      <c r="P49" s="28"/>
      <c r="Q49" s="28"/>
      <c r="R49" s="28"/>
      <c r="S49" s="28"/>
      <c r="T49" s="28"/>
      <c r="U49" s="28"/>
    </row>
    <row r="50" spans="2:21" s="27" customFormat="1" ht="22.5" customHeight="1">
      <c r="B50" s="32">
        <v>3722</v>
      </c>
      <c r="C50" s="32">
        <v>2212</v>
      </c>
      <c r="D50" s="27" t="s">
        <v>48</v>
      </c>
      <c r="E50" s="36">
        <v>0</v>
      </c>
      <c r="F50" s="36"/>
      <c r="G50" s="36">
        <v>0</v>
      </c>
      <c r="H50" s="36"/>
      <c r="I50" s="23"/>
      <c r="J50" s="25"/>
      <c r="K50" s="25"/>
      <c r="L50" s="26"/>
      <c r="N50" s="28"/>
      <c r="O50" s="28"/>
      <c r="P50" s="28"/>
      <c r="Q50" s="28"/>
      <c r="R50" s="28"/>
      <c r="S50" s="28"/>
      <c r="T50" s="28"/>
      <c r="U50" s="28"/>
    </row>
    <row r="51" spans="2:43" s="20" customFormat="1" ht="22.5" customHeight="1">
      <c r="B51" s="52">
        <v>3722</v>
      </c>
      <c r="C51" s="55"/>
      <c r="D51" s="53" t="s">
        <v>63</v>
      </c>
      <c r="E51" s="54">
        <f>SUM(E49:E50)</f>
        <v>0</v>
      </c>
      <c r="F51" s="54"/>
      <c r="G51" s="54">
        <f>SUM(G49:G50)</f>
        <v>0</v>
      </c>
      <c r="H51" s="54">
        <f>SUM(H49:H50)</f>
        <v>0</v>
      </c>
      <c r="I51" s="23"/>
      <c r="J51" s="25"/>
      <c r="K51" s="25"/>
      <c r="L51" s="26"/>
      <c r="M51" s="27"/>
      <c r="N51" s="28"/>
      <c r="O51" s="28"/>
      <c r="P51" s="28"/>
      <c r="Q51" s="28"/>
      <c r="R51" s="28"/>
      <c r="S51" s="28"/>
      <c r="T51" s="28"/>
      <c r="U51" s="28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</row>
    <row r="52" spans="2:21" s="63" customFormat="1" ht="22.5" customHeight="1">
      <c r="B52" s="64">
        <v>3739</v>
      </c>
      <c r="C52" s="64">
        <v>2222</v>
      </c>
      <c r="D52" s="63" t="s">
        <v>64</v>
      </c>
      <c r="E52" s="36"/>
      <c r="F52" s="65"/>
      <c r="G52" s="65"/>
      <c r="H52" s="65"/>
      <c r="I52" s="66"/>
      <c r="J52" s="67" t="s">
        <v>65</v>
      </c>
      <c r="K52" s="67"/>
      <c r="L52" s="68"/>
      <c r="N52" s="69"/>
      <c r="O52" s="69"/>
      <c r="P52" s="69"/>
      <c r="Q52" s="69"/>
      <c r="R52" s="69"/>
      <c r="S52" s="69"/>
      <c r="T52" s="69"/>
      <c r="U52" s="69"/>
    </row>
    <row r="53" spans="2:43" s="20" customFormat="1" ht="22.5" customHeight="1">
      <c r="B53" s="52">
        <v>3739</v>
      </c>
      <c r="C53" s="55"/>
      <c r="D53" s="53" t="s">
        <v>66</v>
      </c>
      <c r="E53" s="54">
        <f>SUM(E52)</f>
        <v>0</v>
      </c>
      <c r="F53" s="54"/>
      <c r="G53" s="54">
        <f>SUM(G52)</f>
        <v>0</v>
      </c>
      <c r="H53" s="54">
        <f>SUM(H52)</f>
        <v>0</v>
      </c>
      <c r="I53" s="23"/>
      <c r="J53" s="25"/>
      <c r="K53" s="25"/>
      <c r="L53" s="26"/>
      <c r="M53" s="27"/>
      <c r="N53" s="28"/>
      <c r="O53" s="28"/>
      <c r="P53" s="28"/>
      <c r="Q53" s="28"/>
      <c r="R53" s="28"/>
      <c r="S53" s="28"/>
      <c r="T53" s="28"/>
      <c r="U53" s="28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</row>
    <row r="54" spans="2:21" s="27" customFormat="1" ht="22.5" customHeight="1">
      <c r="B54" s="32">
        <v>5512</v>
      </c>
      <c r="C54" s="32">
        <v>3113</v>
      </c>
      <c r="D54" s="27" t="s">
        <v>67</v>
      </c>
      <c r="E54" s="36"/>
      <c r="F54" s="36"/>
      <c r="G54" s="36"/>
      <c r="H54" s="36"/>
      <c r="I54" s="23"/>
      <c r="J54" s="25"/>
      <c r="K54" s="25"/>
      <c r="L54" s="26"/>
      <c r="N54" s="28"/>
      <c r="O54" s="28"/>
      <c r="P54" s="28"/>
      <c r="Q54" s="28"/>
      <c r="R54" s="28"/>
      <c r="S54" s="28"/>
      <c r="T54" s="28"/>
      <c r="U54" s="28"/>
    </row>
    <row r="55" spans="2:43" s="20" customFormat="1" ht="22.5" customHeight="1">
      <c r="B55" s="52">
        <v>5512</v>
      </c>
      <c r="C55" s="55"/>
      <c r="D55" s="53"/>
      <c r="E55" s="54">
        <f>SUM(E54)</f>
        <v>0</v>
      </c>
      <c r="F55" s="54"/>
      <c r="G55" s="54">
        <f>SUM(G54)</f>
        <v>0</v>
      </c>
      <c r="H55" s="54">
        <f>SUM(H54)</f>
        <v>0</v>
      </c>
      <c r="I55" s="23"/>
      <c r="J55" s="25"/>
      <c r="K55" s="25"/>
      <c r="L55" s="26"/>
      <c r="M55" s="27"/>
      <c r="N55" s="28"/>
      <c r="O55" s="28"/>
      <c r="P55" s="28"/>
      <c r="Q55" s="28"/>
      <c r="R55" s="28"/>
      <c r="S55" s="28"/>
      <c r="T55" s="28"/>
      <c r="U55" s="28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</row>
    <row r="56" spans="2:21" s="27" customFormat="1" ht="22.5" customHeight="1">
      <c r="B56" s="32">
        <v>6171</v>
      </c>
      <c r="C56" s="32">
        <v>2111</v>
      </c>
      <c r="D56" s="27" t="s">
        <v>46</v>
      </c>
      <c r="E56" s="36">
        <v>140000</v>
      </c>
      <c r="F56" s="36"/>
      <c r="G56" s="36">
        <v>140000</v>
      </c>
      <c r="H56" s="36">
        <v>115849.33</v>
      </c>
      <c r="I56" s="23"/>
      <c r="J56" s="25" t="s">
        <v>68</v>
      </c>
      <c r="K56" s="25"/>
      <c r="L56" s="26"/>
      <c r="N56" s="28"/>
      <c r="O56" s="28"/>
      <c r="P56" s="28"/>
      <c r="Q56" s="28"/>
      <c r="R56" s="28"/>
      <c r="S56" s="28"/>
      <c r="T56" s="28"/>
      <c r="U56" s="28"/>
    </row>
    <row r="57" spans="2:21" s="27" customFormat="1" ht="22.5" customHeight="1">
      <c r="B57" s="32">
        <v>6171</v>
      </c>
      <c r="C57" s="32">
        <v>2112</v>
      </c>
      <c r="D57" s="27" t="s">
        <v>69</v>
      </c>
      <c r="E57" s="36"/>
      <c r="F57" s="36"/>
      <c r="G57" s="36"/>
      <c r="H57" s="36"/>
      <c r="I57" s="23"/>
      <c r="J57" s="25"/>
      <c r="K57" s="25"/>
      <c r="L57" s="26"/>
      <c r="N57" s="28"/>
      <c r="O57" s="28"/>
      <c r="P57" s="28"/>
      <c r="Q57" s="28"/>
      <c r="R57" s="28"/>
      <c r="S57" s="28"/>
      <c r="T57" s="28"/>
      <c r="U57" s="28"/>
    </row>
    <row r="58" spans="2:21" s="27" customFormat="1" ht="22.5" customHeight="1">
      <c r="B58" s="32">
        <v>6171</v>
      </c>
      <c r="C58" s="32">
        <v>2119</v>
      </c>
      <c r="D58" s="27" t="s">
        <v>70</v>
      </c>
      <c r="E58" s="36">
        <v>10000</v>
      </c>
      <c r="F58" s="36"/>
      <c r="G58" s="36">
        <v>40000</v>
      </c>
      <c r="H58" s="36">
        <v>45700</v>
      </c>
      <c r="I58" s="23"/>
      <c r="J58" s="25"/>
      <c r="K58" s="25"/>
      <c r="L58" s="26"/>
      <c r="N58" s="28"/>
      <c r="O58" s="28"/>
      <c r="P58" s="28"/>
      <c r="Q58" s="28"/>
      <c r="R58" s="28"/>
      <c r="S58" s="28"/>
      <c r="T58" s="28"/>
      <c r="U58" s="28"/>
    </row>
    <row r="59" spans="2:43" s="20" customFormat="1" ht="22.5" customHeight="1">
      <c r="B59" s="29">
        <v>6171</v>
      </c>
      <c r="C59" s="29">
        <v>2132</v>
      </c>
      <c r="D59" s="20" t="s">
        <v>71</v>
      </c>
      <c r="E59" s="30">
        <v>10000</v>
      </c>
      <c r="F59" s="30"/>
      <c r="G59" s="30">
        <v>10000</v>
      </c>
      <c r="H59" s="30"/>
      <c r="I59" s="23"/>
      <c r="J59" s="25"/>
      <c r="K59" s="25"/>
      <c r="L59" s="26"/>
      <c r="M59" s="27"/>
      <c r="N59" s="28"/>
      <c r="O59" s="28"/>
      <c r="P59" s="28"/>
      <c r="Q59" s="28"/>
      <c r="R59" s="28"/>
      <c r="S59" s="28"/>
      <c r="T59" s="28"/>
      <c r="U59" s="28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</row>
    <row r="60" spans="2:43" s="20" customFormat="1" ht="22.5" customHeight="1">
      <c r="B60" s="29">
        <v>6171</v>
      </c>
      <c r="C60" s="29">
        <v>2222</v>
      </c>
      <c r="D60" s="20" t="s">
        <v>72</v>
      </c>
      <c r="E60" s="30">
        <v>0</v>
      </c>
      <c r="F60" s="30"/>
      <c r="G60" s="30"/>
      <c r="H60" s="30"/>
      <c r="I60" s="23"/>
      <c r="J60" s="25"/>
      <c r="K60" s="25"/>
      <c r="L60" s="26"/>
      <c r="M60" s="27"/>
      <c r="N60" s="28"/>
      <c r="O60" s="28"/>
      <c r="P60" s="28"/>
      <c r="Q60" s="28"/>
      <c r="R60" s="28"/>
      <c r="S60" s="28"/>
      <c r="T60" s="28"/>
      <c r="U60" s="28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</row>
    <row r="61" spans="2:43" s="20" customFormat="1" ht="22.5" customHeight="1">
      <c r="B61" s="29">
        <v>6171</v>
      </c>
      <c r="C61" s="29">
        <v>2322</v>
      </c>
      <c r="D61" s="20" t="s">
        <v>73</v>
      </c>
      <c r="E61" s="30">
        <v>0</v>
      </c>
      <c r="F61" s="30"/>
      <c r="G61" s="30"/>
      <c r="H61" s="30"/>
      <c r="I61" s="23"/>
      <c r="J61" s="25"/>
      <c r="K61" s="25"/>
      <c r="L61" s="26"/>
      <c r="M61" s="27"/>
      <c r="N61" s="28"/>
      <c r="O61" s="28"/>
      <c r="P61" s="28"/>
      <c r="Q61" s="28"/>
      <c r="R61" s="28"/>
      <c r="S61" s="28"/>
      <c r="T61" s="28"/>
      <c r="U61" s="28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</row>
    <row r="62" spans="2:43" s="20" customFormat="1" ht="22.5" customHeight="1">
      <c r="B62" s="29">
        <v>6171</v>
      </c>
      <c r="C62" s="29">
        <v>3111</v>
      </c>
      <c r="D62" s="20" t="s">
        <v>59</v>
      </c>
      <c r="E62" s="30"/>
      <c r="F62" s="30"/>
      <c r="G62" s="30"/>
      <c r="H62" s="30"/>
      <c r="I62" s="23"/>
      <c r="J62" s="25"/>
      <c r="K62" s="25"/>
      <c r="L62" s="26"/>
      <c r="M62" s="27"/>
      <c r="N62" s="28"/>
      <c r="O62" s="28"/>
      <c r="P62" s="28"/>
      <c r="Q62" s="28"/>
      <c r="R62" s="28"/>
      <c r="S62" s="28"/>
      <c r="T62" s="28"/>
      <c r="U62" s="28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</row>
    <row r="63" spans="2:43" s="20" customFormat="1" ht="22.5" customHeight="1">
      <c r="B63" s="29">
        <v>6171</v>
      </c>
      <c r="C63" s="29">
        <v>3112</v>
      </c>
      <c r="D63" s="20" t="s">
        <v>74</v>
      </c>
      <c r="E63" s="30"/>
      <c r="F63" s="30"/>
      <c r="G63" s="30"/>
      <c r="H63" s="30">
        <v>0</v>
      </c>
      <c r="I63" s="23"/>
      <c r="J63" s="25"/>
      <c r="K63" s="25"/>
      <c r="L63" s="26"/>
      <c r="M63" s="27"/>
      <c r="N63" s="28"/>
      <c r="O63" s="28"/>
      <c r="P63" s="28"/>
      <c r="Q63" s="28"/>
      <c r="R63" s="28"/>
      <c r="S63" s="28"/>
      <c r="T63" s="28"/>
      <c r="U63" s="28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</row>
    <row r="64" spans="2:43" s="20" customFormat="1" ht="22.5" customHeight="1">
      <c r="B64" s="55">
        <v>6171</v>
      </c>
      <c r="C64" s="55"/>
      <c r="D64" s="53" t="s">
        <v>75</v>
      </c>
      <c r="E64" s="54">
        <f>SUM(E56:E63)</f>
        <v>160000</v>
      </c>
      <c r="F64" s="54"/>
      <c r="G64" s="54">
        <f>SUM(G56:G63)</f>
        <v>190000</v>
      </c>
      <c r="H64" s="54">
        <f>SUM(H56:H63)</f>
        <v>161549.33000000002</v>
      </c>
      <c r="I64" s="23"/>
      <c r="J64" s="25"/>
      <c r="K64" s="25"/>
      <c r="L64" s="26"/>
      <c r="M64" s="27"/>
      <c r="N64" s="28"/>
      <c r="O64" s="28"/>
      <c r="P64" s="28"/>
      <c r="Q64" s="19"/>
      <c r="R64" s="19"/>
      <c r="S64" s="19"/>
      <c r="T64" s="19"/>
      <c r="U64" s="28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</row>
    <row r="65" spans="2:43" s="20" customFormat="1" ht="22.5" customHeight="1">
      <c r="B65" s="29">
        <v>6310</v>
      </c>
      <c r="C65" s="29">
        <v>2141</v>
      </c>
      <c r="D65" s="20" t="s">
        <v>76</v>
      </c>
      <c r="E65" s="30">
        <v>0</v>
      </c>
      <c r="F65" s="30"/>
      <c r="G65" s="30"/>
      <c r="H65" s="30"/>
      <c r="I65" s="23"/>
      <c r="J65" s="25"/>
      <c r="K65" s="25"/>
      <c r="L65" s="26"/>
      <c r="M65" s="27"/>
      <c r="N65" s="28"/>
      <c r="O65" s="28"/>
      <c r="P65" s="28"/>
      <c r="Q65" s="28"/>
      <c r="R65" s="28"/>
      <c r="S65" s="28"/>
      <c r="T65" s="28"/>
      <c r="U65" s="28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</row>
    <row r="66" spans="2:43" s="20" customFormat="1" ht="22.5" customHeight="1">
      <c r="B66" s="52">
        <v>6310</v>
      </c>
      <c r="C66" s="52"/>
      <c r="D66" s="53" t="s">
        <v>77</v>
      </c>
      <c r="E66" s="54">
        <f>SUM(E65)</f>
        <v>0</v>
      </c>
      <c r="F66" s="54"/>
      <c r="G66" s="54">
        <f>SUM(G65)</f>
        <v>0</v>
      </c>
      <c r="H66" s="54">
        <f>SUM(H65)</f>
        <v>0</v>
      </c>
      <c r="I66" s="14"/>
      <c r="J66" s="25"/>
      <c r="K66" s="16"/>
      <c r="L66" s="26"/>
      <c r="M66" s="32"/>
      <c r="N66" s="28"/>
      <c r="O66" s="28"/>
      <c r="P66" s="28"/>
      <c r="Q66" s="28"/>
      <c r="R66" s="28"/>
      <c r="S66" s="28"/>
      <c r="T66" s="28"/>
      <c r="U66" s="28"/>
      <c r="V66" s="32"/>
      <c r="W66" s="32"/>
      <c r="X66" s="32"/>
      <c r="Y66" s="32"/>
      <c r="Z66" s="58"/>
      <c r="AA66" s="58"/>
      <c r="AB66" s="58"/>
      <c r="AC66" s="58"/>
      <c r="AD66" s="58"/>
      <c r="AE66" s="58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</row>
    <row r="67" spans="2:31" s="27" customFormat="1" ht="22.5" customHeight="1">
      <c r="B67" s="32">
        <v>6320</v>
      </c>
      <c r="C67" s="32">
        <v>2322</v>
      </c>
      <c r="D67" s="27" t="s">
        <v>73</v>
      </c>
      <c r="E67" s="36"/>
      <c r="F67" s="36"/>
      <c r="G67" s="36"/>
      <c r="H67" s="36"/>
      <c r="I67" s="23"/>
      <c r="J67" s="25"/>
      <c r="K67" s="25"/>
      <c r="L67" s="26"/>
      <c r="M67" s="32"/>
      <c r="N67" s="28"/>
      <c r="O67" s="28"/>
      <c r="P67" s="28"/>
      <c r="Q67" s="28"/>
      <c r="R67" s="28"/>
      <c r="S67" s="28"/>
      <c r="T67" s="28"/>
      <c r="U67" s="28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2:43" s="20" customFormat="1" ht="22.5" customHeight="1">
      <c r="B68" s="52">
        <v>6330</v>
      </c>
      <c r="C68" s="52"/>
      <c r="D68" s="53" t="s">
        <v>78</v>
      </c>
      <c r="E68" s="54">
        <f>SUM(E67)</f>
        <v>0</v>
      </c>
      <c r="F68" s="54">
        <f>SUM(F67)</f>
        <v>0</v>
      </c>
      <c r="G68" s="54">
        <f>SUM(G67)</f>
        <v>0</v>
      </c>
      <c r="H68" s="54">
        <f>SUM(H67)</f>
        <v>0</v>
      </c>
      <c r="I68" s="14"/>
      <c r="J68" s="25"/>
      <c r="K68" s="16"/>
      <c r="L68" s="26"/>
      <c r="M68" s="32"/>
      <c r="N68" s="28"/>
      <c r="O68" s="28"/>
      <c r="P68" s="28"/>
      <c r="Q68" s="28"/>
      <c r="R68" s="28"/>
      <c r="S68" s="28"/>
      <c r="T68" s="28"/>
      <c r="U68" s="28"/>
      <c r="V68" s="32"/>
      <c r="W68" s="32"/>
      <c r="X68" s="32"/>
      <c r="Y68" s="32"/>
      <c r="Z68" s="58"/>
      <c r="AA68" s="58"/>
      <c r="AB68" s="58"/>
      <c r="AC68" s="58"/>
      <c r="AD68" s="58"/>
      <c r="AE68" s="58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</row>
    <row r="69" spans="2:43" s="20" customFormat="1" ht="22.5" customHeight="1">
      <c r="B69" s="55">
        <v>6402</v>
      </c>
      <c r="C69" s="55">
        <v>2223</v>
      </c>
      <c r="D69" s="56" t="s">
        <v>79</v>
      </c>
      <c r="E69" s="57"/>
      <c r="F69" s="57"/>
      <c r="G69" s="57"/>
      <c r="H69" s="57"/>
      <c r="I69" s="23"/>
      <c r="J69" s="25"/>
      <c r="K69" s="25"/>
      <c r="L69" s="26"/>
      <c r="M69" s="32"/>
      <c r="N69" s="28"/>
      <c r="O69" s="28"/>
      <c r="P69" s="28"/>
      <c r="Q69" s="28"/>
      <c r="R69" s="28"/>
      <c r="S69" s="28"/>
      <c r="T69" s="28"/>
      <c r="U69" s="28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</row>
    <row r="70" spans="2:43" s="20" customFormat="1" ht="22.5" customHeight="1">
      <c r="B70" s="52">
        <v>6402</v>
      </c>
      <c r="C70" s="52"/>
      <c r="D70" s="53" t="s">
        <v>80</v>
      </c>
      <c r="E70" s="54">
        <f>SUM(E69)</f>
        <v>0</v>
      </c>
      <c r="F70" s="54">
        <f>SUM(F69)</f>
        <v>0</v>
      </c>
      <c r="G70" s="54">
        <f>SUM(G69)</f>
        <v>0</v>
      </c>
      <c r="H70" s="54">
        <f>SUM(H69)</f>
        <v>0</v>
      </c>
      <c r="I70" s="14"/>
      <c r="J70" s="25"/>
      <c r="K70" s="16"/>
      <c r="L70" s="26"/>
      <c r="M70" s="32"/>
      <c r="N70" s="28"/>
      <c r="O70" s="28"/>
      <c r="P70" s="28"/>
      <c r="Q70" s="28"/>
      <c r="R70" s="28"/>
      <c r="S70" s="28"/>
      <c r="T70" s="28"/>
      <c r="U70" s="28"/>
      <c r="V70" s="32"/>
      <c r="W70" s="32"/>
      <c r="X70" s="32"/>
      <c r="Y70" s="32"/>
      <c r="Z70" s="58"/>
      <c r="AA70" s="58"/>
      <c r="AB70" s="58"/>
      <c r="AC70" s="58"/>
      <c r="AD70" s="58"/>
      <c r="AE70" s="58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</row>
    <row r="71" spans="2:43" s="20" customFormat="1" ht="26.25" customHeight="1">
      <c r="B71" s="70"/>
      <c r="C71" s="70"/>
      <c r="D71" s="71" t="s">
        <v>81</v>
      </c>
      <c r="E71" s="72">
        <f>SUM(E66+E64+E55+E53+E51+E48+E46+E44+E42+E38+E36+E32+E29+E68+E70)</f>
        <v>15189000</v>
      </c>
      <c r="F71" s="72">
        <f>SUM(F66+F64+F55+F53+F51+F48+F46+F44+F42+F38+F36+F32+F29+F68+F70)</f>
        <v>0</v>
      </c>
      <c r="G71" s="72">
        <f>SUM(G66+G64+G55+G53+G51+G48+G46+G44+G42+G38+G36+G32+G29+G68+G70)</f>
        <v>14981700</v>
      </c>
      <c r="H71" s="72">
        <f>SUM(H66+H64+H55+H53+H51+H48+H46+H44+H42+H38+H36+H32+H29+H68+H70)</f>
        <v>12141912.47</v>
      </c>
      <c r="I71" s="72">
        <f>SUM(I66+I64+I55+I53+I51+I48+I46+I44+I42+I38+I36+I32+I29)</f>
        <v>0</v>
      </c>
      <c r="J71" s="25"/>
      <c r="K71" s="25"/>
      <c r="L71" s="26"/>
      <c r="M71" s="27"/>
      <c r="N71" s="28"/>
      <c r="O71" s="28"/>
      <c r="P71" s="28"/>
      <c r="Q71" s="28"/>
      <c r="R71" s="28"/>
      <c r="S71" s="28"/>
      <c r="T71" s="28"/>
      <c r="U71" s="28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</row>
    <row r="72" spans="2:43" s="20" customFormat="1" ht="22.5" customHeight="1">
      <c r="B72" s="10"/>
      <c r="C72" s="11">
        <v>2023</v>
      </c>
      <c r="D72" s="11" t="s">
        <v>82</v>
      </c>
      <c r="E72" s="12" t="s">
        <v>1</v>
      </c>
      <c r="F72" s="12"/>
      <c r="G72" s="12" t="s">
        <v>2</v>
      </c>
      <c r="H72" s="13" t="s">
        <v>3</v>
      </c>
      <c r="I72" s="23"/>
      <c r="J72" s="25"/>
      <c r="K72" s="25"/>
      <c r="L72" s="26"/>
      <c r="M72" s="27"/>
      <c r="N72" s="28"/>
      <c r="O72" s="28"/>
      <c r="P72" s="28"/>
      <c r="Q72" s="28"/>
      <c r="R72" s="28"/>
      <c r="S72" s="28"/>
      <c r="T72" s="28"/>
      <c r="U72" s="28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</row>
    <row r="73" spans="2:254" s="9" customFormat="1" ht="22.5" customHeight="1">
      <c r="B73" s="21" t="s">
        <v>4</v>
      </c>
      <c r="C73" s="21" t="s">
        <v>5</v>
      </c>
      <c r="D73" s="21"/>
      <c r="E73" s="12">
        <v>2023</v>
      </c>
      <c r="F73" s="12"/>
      <c r="G73" s="12">
        <v>2022</v>
      </c>
      <c r="H73" s="22" t="s">
        <v>6</v>
      </c>
      <c r="I73" s="23"/>
      <c r="J73" s="25"/>
      <c r="K73" s="25"/>
      <c r="L73" s="17"/>
      <c r="M73" s="18"/>
      <c r="N73" s="19"/>
      <c r="O73" s="19"/>
      <c r="P73" s="19"/>
      <c r="Q73" s="19"/>
      <c r="R73" s="19"/>
      <c r="S73" s="19"/>
      <c r="T73" s="19"/>
      <c r="U73" s="19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IT73" s="20"/>
    </row>
    <row r="74" spans="2:21" s="27" customFormat="1" ht="22.5" customHeight="1">
      <c r="B74" s="32">
        <v>2212</v>
      </c>
      <c r="C74" s="32">
        <v>5137</v>
      </c>
      <c r="D74" s="32"/>
      <c r="E74" s="73"/>
      <c r="F74" s="73"/>
      <c r="G74" s="73">
        <v>30000</v>
      </c>
      <c r="H74" s="73">
        <v>28677</v>
      </c>
      <c r="I74" s="23"/>
      <c r="J74" s="25"/>
      <c r="K74" s="25"/>
      <c r="L74" s="26"/>
      <c r="N74" s="28"/>
      <c r="O74" s="28"/>
      <c r="P74" s="28"/>
      <c r="Q74" s="28"/>
      <c r="R74" s="28"/>
      <c r="S74" s="28"/>
      <c r="T74" s="28"/>
      <c r="U74" s="28"/>
    </row>
    <row r="75" spans="2:21" s="27" customFormat="1" ht="22.5" customHeight="1">
      <c r="B75" s="32">
        <v>2212</v>
      </c>
      <c r="C75" s="32">
        <v>5139</v>
      </c>
      <c r="D75" s="26" t="s">
        <v>83</v>
      </c>
      <c r="E75" s="73">
        <v>20000</v>
      </c>
      <c r="F75" s="73"/>
      <c r="G75" s="73">
        <v>20000</v>
      </c>
      <c r="H75" s="73">
        <v>18800.91</v>
      </c>
      <c r="I75" s="23"/>
      <c r="J75" s="25"/>
      <c r="K75" s="25"/>
      <c r="L75" s="26"/>
      <c r="N75" s="28"/>
      <c r="O75" s="28"/>
      <c r="P75" s="28"/>
      <c r="Q75" s="28"/>
      <c r="R75" s="28"/>
      <c r="S75" s="28"/>
      <c r="T75" s="28"/>
      <c r="U75" s="28"/>
    </row>
    <row r="76" spans="2:21" s="27" customFormat="1" ht="22.5" customHeight="1">
      <c r="B76" s="32">
        <v>2212</v>
      </c>
      <c r="C76" s="32">
        <v>5141</v>
      </c>
      <c r="D76" s="26" t="s">
        <v>84</v>
      </c>
      <c r="E76" s="73"/>
      <c r="F76" s="73"/>
      <c r="G76" s="73">
        <v>0</v>
      </c>
      <c r="H76" s="73">
        <v>0</v>
      </c>
      <c r="I76" s="23"/>
      <c r="J76" s="25" t="s">
        <v>85</v>
      </c>
      <c r="K76" s="25"/>
      <c r="L76" s="26"/>
      <c r="N76" s="28"/>
      <c r="O76" s="28"/>
      <c r="P76" s="28"/>
      <c r="Q76" s="28"/>
      <c r="R76" s="28"/>
      <c r="S76" s="28"/>
      <c r="T76" s="28"/>
      <c r="U76" s="28"/>
    </row>
    <row r="77" spans="2:21" s="27" customFormat="1" ht="22.5" customHeight="1">
      <c r="B77" s="32">
        <v>2212</v>
      </c>
      <c r="C77" s="32">
        <v>5149</v>
      </c>
      <c r="D77" s="26" t="s">
        <v>86</v>
      </c>
      <c r="E77" s="73"/>
      <c r="F77" s="73"/>
      <c r="G77" s="73"/>
      <c r="H77" s="73"/>
      <c r="I77" s="23"/>
      <c r="J77" s="25"/>
      <c r="K77" s="25"/>
      <c r="L77" s="26"/>
      <c r="N77" s="28"/>
      <c r="O77" s="28"/>
      <c r="P77" s="28"/>
      <c r="Q77" s="28"/>
      <c r="R77" s="28"/>
      <c r="S77" s="28"/>
      <c r="T77" s="28"/>
      <c r="U77" s="28"/>
    </row>
    <row r="78" spans="2:21" s="27" customFormat="1" ht="22.5" customHeight="1">
      <c r="B78" s="32">
        <v>2212</v>
      </c>
      <c r="C78" s="32">
        <v>5163</v>
      </c>
      <c r="D78" s="26" t="s">
        <v>87</v>
      </c>
      <c r="E78" s="73"/>
      <c r="F78" s="73"/>
      <c r="G78" s="73">
        <v>0</v>
      </c>
      <c r="H78" s="73"/>
      <c r="I78" s="23"/>
      <c r="J78" s="25"/>
      <c r="K78" s="25"/>
      <c r="L78" s="26"/>
      <c r="N78" s="28"/>
      <c r="O78" s="28"/>
      <c r="P78" s="28"/>
      <c r="Q78" s="28"/>
      <c r="R78" s="28"/>
      <c r="S78" s="28"/>
      <c r="T78" s="28"/>
      <c r="U78" s="28"/>
    </row>
    <row r="79" spans="2:21" s="27" customFormat="1" ht="22.5" customHeight="1">
      <c r="B79" s="32">
        <v>2212</v>
      </c>
      <c r="C79" s="32">
        <v>5169</v>
      </c>
      <c r="D79" s="26" t="s">
        <v>88</v>
      </c>
      <c r="E79" s="73">
        <v>15000</v>
      </c>
      <c r="F79" s="73"/>
      <c r="G79" s="73">
        <v>15000</v>
      </c>
      <c r="H79" s="73">
        <v>0</v>
      </c>
      <c r="I79" s="23"/>
      <c r="J79" s="25"/>
      <c r="K79" s="25"/>
      <c r="L79" s="26"/>
      <c r="N79" s="28"/>
      <c r="O79" s="28"/>
      <c r="P79" s="28"/>
      <c r="Q79" s="28"/>
      <c r="R79" s="28"/>
      <c r="S79" s="28"/>
      <c r="T79" s="28"/>
      <c r="U79" s="28"/>
    </row>
    <row r="80" spans="2:21" s="27" customFormat="1" ht="22.5" customHeight="1">
      <c r="B80" s="32">
        <v>2212</v>
      </c>
      <c r="C80" s="32">
        <v>5171</v>
      </c>
      <c r="D80" s="26" t="s">
        <v>89</v>
      </c>
      <c r="E80" s="74">
        <v>100000</v>
      </c>
      <c r="F80" s="73"/>
      <c r="G80" s="73">
        <v>500000</v>
      </c>
      <c r="H80" s="73">
        <v>448797.4</v>
      </c>
      <c r="I80" s="23"/>
      <c r="J80" s="39"/>
      <c r="K80" s="75"/>
      <c r="L80" s="26"/>
      <c r="N80" s="28"/>
      <c r="O80" s="28"/>
      <c r="P80" s="28"/>
      <c r="Q80" s="28"/>
      <c r="R80" s="28"/>
      <c r="S80" s="28"/>
      <c r="T80" s="28"/>
      <c r="U80" s="28"/>
    </row>
    <row r="81" spans="2:43" s="20" customFormat="1" ht="22.5" customHeight="1">
      <c r="B81" s="29">
        <v>2212</v>
      </c>
      <c r="C81" s="29">
        <v>6121</v>
      </c>
      <c r="D81" s="76" t="s">
        <v>90</v>
      </c>
      <c r="E81" s="77">
        <v>400000</v>
      </c>
      <c r="F81" s="73"/>
      <c r="G81" s="73">
        <v>400000</v>
      </c>
      <c r="H81" s="73">
        <v>323481.4</v>
      </c>
      <c r="I81" s="23"/>
      <c r="J81" s="39" t="s">
        <v>91</v>
      </c>
      <c r="K81" s="25"/>
      <c r="L81" s="26"/>
      <c r="M81" s="27"/>
      <c r="N81" s="28"/>
      <c r="O81" s="28"/>
      <c r="P81" s="28"/>
      <c r="Q81" s="28"/>
      <c r="R81" s="28"/>
      <c r="S81" s="28"/>
      <c r="T81" s="28"/>
      <c r="U81" s="28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</row>
    <row r="82" spans="2:43" s="20" customFormat="1" ht="22.5" customHeight="1">
      <c r="B82" s="55">
        <v>2212</v>
      </c>
      <c r="C82" s="55"/>
      <c r="D82" s="53" t="s">
        <v>92</v>
      </c>
      <c r="E82" s="78">
        <f>SUM(E74:E81)</f>
        <v>535000</v>
      </c>
      <c r="F82" s="79"/>
      <c r="G82" s="79">
        <f>SUM(G74:G81)</f>
        <v>965000</v>
      </c>
      <c r="H82" s="79">
        <f>SUM(H74:H81)</f>
        <v>819756.7100000001</v>
      </c>
      <c r="I82" s="23"/>
      <c r="J82" s="25"/>
      <c r="K82" s="25"/>
      <c r="L82" s="26"/>
      <c r="M82" s="27"/>
      <c r="N82" s="28"/>
      <c r="O82" s="19"/>
      <c r="P82" s="19"/>
      <c r="Q82" s="19"/>
      <c r="R82" s="19"/>
      <c r="S82" s="19"/>
      <c r="T82" s="19"/>
      <c r="U82" s="28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</row>
    <row r="83" spans="2:43" s="20" customFormat="1" ht="22.5" customHeight="1">
      <c r="B83" s="29">
        <v>2292</v>
      </c>
      <c r="C83" s="29">
        <v>5323</v>
      </c>
      <c r="D83" s="20" t="s">
        <v>93</v>
      </c>
      <c r="E83" s="80">
        <v>45000</v>
      </c>
      <c r="F83" s="30"/>
      <c r="G83" s="30">
        <v>40000</v>
      </c>
      <c r="H83" s="30">
        <v>38335</v>
      </c>
      <c r="I83" s="23"/>
      <c r="J83" s="43"/>
      <c r="K83" s="25"/>
      <c r="L83" s="26"/>
      <c r="M83" s="27"/>
      <c r="N83" s="28"/>
      <c r="O83" s="28"/>
      <c r="P83" s="28"/>
      <c r="Q83" s="28"/>
      <c r="R83" s="28"/>
      <c r="S83" s="28"/>
      <c r="T83" s="28"/>
      <c r="U83" s="28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</row>
    <row r="84" spans="2:43" s="20" customFormat="1" ht="22.5" customHeight="1">
      <c r="B84" s="55">
        <v>2292</v>
      </c>
      <c r="C84" s="55"/>
      <c r="D84" s="53" t="s">
        <v>94</v>
      </c>
      <c r="E84" s="81">
        <f>SUM(E83)</f>
        <v>45000</v>
      </c>
      <c r="F84" s="54"/>
      <c r="G84" s="54">
        <f>SUM(G83)</f>
        <v>40000</v>
      </c>
      <c r="H84" s="54">
        <f>SUM(H83)</f>
        <v>38335</v>
      </c>
      <c r="I84" s="23"/>
      <c r="J84" s="25"/>
      <c r="K84" s="25"/>
      <c r="L84" s="26"/>
      <c r="M84" s="27"/>
      <c r="N84" s="28"/>
      <c r="O84" s="28"/>
      <c r="P84" s="28"/>
      <c r="Q84" s="28"/>
      <c r="R84" s="28"/>
      <c r="S84" s="28"/>
      <c r="T84" s="28"/>
      <c r="U84" s="28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</row>
    <row r="85" spans="2:21" s="27" customFormat="1" ht="22.5" customHeight="1">
      <c r="B85" s="32">
        <v>2310</v>
      </c>
      <c r="C85" s="32">
        <v>5021</v>
      </c>
      <c r="D85" s="27" t="s">
        <v>95</v>
      </c>
      <c r="E85" s="36">
        <v>263000</v>
      </c>
      <c r="F85" s="36"/>
      <c r="G85" s="36">
        <v>263000</v>
      </c>
      <c r="H85" s="36">
        <v>218500</v>
      </c>
      <c r="I85" s="23"/>
      <c r="J85" s="25" t="s">
        <v>96</v>
      </c>
      <c r="K85" s="25"/>
      <c r="L85" s="26"/>
      <c r="N85" s="28"/>
      <c r="O85" s="28"/>
      <c r="P85" s="28"/>
      <c r="Q85" s="28"/>
      <c r="R85" s="28"/>
      <c r="S85" s="28"/>
      <c r="T85" s="28"/>
      <c r="U85" s="28"/>
    </row>
    <row r="86" spans="2:21" s="27" customFormat="1" ht="22.5" customHeight="1">
      <c r="B86" s="32">
        <v>2310</v>
      </c>
      <c r="C86" s="32">
        <v>5031</v>
      </c>
      <c r="D86" s="27" t="s">
        <v>97</v>
      </c>
      <c r="E86" s="36">
        <v>65000</v>
      </c>
      <c r="F86" s="36"/>
      <c r="G86" s="36">
        <v>65000</v>
      </c>
      <c r="H86" s="36">
        <v>54190</v>
      </c>
      <c r="I86" s="23"/>
      <c r="J86" s="25"/>
      <c r="K86" s="25"/>
      <c r="L86" s="26"/>
      <c r="N86" s="28"/>
      <c r="O86" s="28"/>
      <c r="P86" s="28"/>
      <c r="Q86" s="28"/>
      <c r="R86" s="28"/>
      <c r="S86" s="28"/>
      <c r="T86" s="28"/>
      <c r="U86" s="28"/>
    </row>
    <row r="87" spans="2:21" s="27" customFormat="1" ht="22.5" customHeight="1">
      <c r="B87" s="32">
        <v>2310</v>
      </c>
      <c r="C87" s="32">
        <v>5032</v>
      </c>
      <c r="D87" s="27" t="s">
        <v>98</v>
      </c>
      <c r="E87" s="36">
        <v>26000</v>
      </c>
      <c r="F87" s="36"/>
      <c r="G87" s="36">
        <v>26000</v>
      </c>
      <c r="H87" s="36">
        <v>19660</v>
      </c>
      <c r="I87" s="23"/>
      <c r="J87" s="25"/>
      <c r="K87" s="25"/>
      <c r="L87" s="26"/>
      <c r="N87" s="28"/>
      <c r="O87" s="28"/>
      <c r="P87" s="28"/>
      <c r="Q87" s="28"/>
      <c r="R87" s="28"/>
      <c r="S87" s="28"/>
      <c r="T87" s="28"/>
      <c r="U87" s="28"/>
    </row>
    <row r="88" spans="2:21" s="27" customFormat="1" ht="22.5" customHeight="1">
      <c r="B88" s="32">
        <v>2310</v>
      </c>
      <c r="C88" s="32">
        <v>5132</v>
      </c>
      <c r="D88" s="27" t="s">
        <v>99</v>
      </c>
      <c r="E88" s="36">
        <v>3000</v>
      </c>
      <c r="F88" s="36"/>
      <c r="G88" s="36">
        <v>3000</v>
      </c>
      <c r="H88" s="36"/>
      <c r="I88" s="23"/>
      <c r="J88" s="25"/>
      <c r="K88" s="25"/>
      <c r="L88" s="26"/>
      <c r="N88" s="28"/>
      <c r="O88" s="28"/>
      <c r="P88" s="28"/>
      <c r="Q88" s="28"/>
      <c r="R88" s="28"/>
      <c r="S88" s="28"/>
      <c r="T88" s="28"/>
      <c r="U88" s="28"/>
    </row>
    <row r="89" spans="2:21" s="27" customFormat="1" ht="22.5" customHeight="1">
      <c r="B89" s="32">
        <v>2310</v>
      </c>
      <c r="C89" s="32">
        <v>5137</v>
      </c>
      <c r="D89" s="27" t="s">
        <v>100</v>
      </c>
      <c r="E89" s="36">
        <v>10000</v>
      </c>
      <c r="F89" s="36"/>
      <c r="G89" s="36">
        <v>10000</v>
      </c>
      <c r="H89" s="36"/>
      <c r="I89" s="23"/>
      <c r="J89" s="25"/>
      <c r="K89" s="25"/>
      <c r="L89" s="26"/>
      <c r="N89" s="28"/>
      <c r="O89" s="28"/>
      <c r="P89" s="28"/>
      <c r="Q89" s="28"/>
      <c r="R89" s="28"/>
      <c r="S89" s="28"/>
      <c r="T89" s="28"/>
      <c r="U89" s="28"/>
    </row>
    <row r="90" spans="2:21" s="27" customFormat="1" ht="22.5" customHeight="1">
      <c r="B90" s="32">
        <v>2310</v>
      </c>
      <c r="C90" s="32">
        <v>5139</v>
      </c>
      <c r="D90" s="27" t="s">
        <v>83</v>
      </c>
      <c r="E90" s="36">
        <v>170000</v>
      </c>
      <c r="F90" s="36"/>
      <c r="G90" s="36">
        <v>170000</v>
      </c>
      <c r="H90" s="36">
        <v>167637.52</v>
      </c>
      <c r="I90" s="23"/>
      <c r="J90" s="25"/>
      <c r="K90" s="25"/>
      <c r="L90" s="26"/>
      <c r="N90" s="28"/>
      <c r="O90" s="28"/>
      <c r="P90" s="28"/>
      <c r="Q90" s="28"/>
      <c r="R90" s="28"/>
      <c r="S90" s="28"/>
      <c r="T90" s="28"/>
      <c r="U90" s="28"/>
    </row>
    <row r="91" spans="2:21" s="27" customFormat="1" ht="22.5" customHeight="1">
      <c r="B91" s="32">
        <v>2310</v>
      </c>
      <c r="C91" s="32">
        <v>5141</v>
      </c>
      <c r="D91" s="27" t="s">
        <v>84</v>
      </c>
      <c r="E91" s="36"/>
      <c r="F91" s="36"/>
      <c r="G91" s="36"/>
      <c r="H91" s="36"/>
      <c r="I91" s="23"/>
      <c r="J91" s="25" t="s">
        <v>101</v>
      </c>
      <c r="K91" s="25"/>
      <c r="L91" s="26"/>
      <c r="N91" s="28"/>
      <c r="O91" s="28"/>
      <c r="P91" s="28"/>
      <c r="Q91" s="28"/>
      <c r="R91" s="28"/>
      <c r="S91" s="28"/>
      <c r="T91" s="28"/>
      <c r="U91" s="28"/>
    </row>
    <row r="92" spans="2:21" s="27" customFormat="1" ht="22.5" customHeight="1">
      <c r="B92" s="29">
        <v>2310</v>
      </c>
      <c r="C92" s="32">
        <v>5154</v>
      </c>
      <c r="D92" s="27" t="s">
        <v>102</v>
      </c>
      <c r="E92" s="60">
        <v>170000</v>
      </c>
      <c r="F92" s="36"/>
      <c r="G92" s="36">
        <v>130000</v>
      </c>
      <c r="H92" s="36">
        <v>96294.88</v>
      </c>
      <c r="I92" s="23"/>
      <c r="J92" s="25"/>
      <c r="K92" s="25"/>
      <c r="L92" s="26"/>
      <c r="N92" s="28"/>
      <c r="O92" s="28"/>
      <c r="P92" s="28"/>
      <c r="Q92" s="28"/>
      <c r="R92" s="28"/>
      <c r="S92" s="28"/>
      <c r="T92" s="28"/>
      <c r="U92" s="28"/>
    </row>
    <row r="93" spans="2:21" s="27" customFormat="1" ht="22.5" customHeight="1">
      <c r="B93" s="29">
        <v>2310</v>
      </c>
      <c r="C93" s="32">
        <v>5162</v>
      </c>
      <c r="D93" s="27" t="s">
        <v>103</v>
      </c>
      <c r="E93" s="36"/>
      <c r="F93" s="36"/>
      <c r="G93" s="36">
        <v>0</v>
      </c>
      <c r="H93" s="36"/>
      <c r="I93" s="23"/>
      <c r="J93" s="25"/>
      <c r="K93" s="25"/>
      <c r="L93" s="26"/>
      <c r="N93" s="28"/>
      <c r="O93" s="28"/>
      <c r="P93" s="28"/>
      <c r="Q93" s="28"/>
      <c r="R93" s="28"/>
      <c r="S93" s="28"/>
      <c r="T93" s="28"/>
      <c r="U93" s="28"/>
    </row>
    <row r="94" spans="2:21" s="27" customFormat="1" ht="22.5" customHeight="1">
      <c r="B94" s="32">
        <v>2310</v>
      </c>
      <c r="C94" s="32">
        <v>5163</v>
      </c>
      <c r="D94" s="27" t="s">
        <v>87</v>
      </c>
      <c r="E94" s="36"/>
      <c r="F94" s="36"/>
      <c r="G94" s="36">
        <v>0</v>
      </c>
      <c r="H94" s="36"/>
      <c r="I94" s="23"/>
      <c r="J94" s="25"/>
      <c r="K94" s="25"/>
      <c r="L94" s="26"/>
      <c r="N94" s="28"/>
      <c r="O94" s="28"/>
      <c r="P94" s="28"/>
      <c r="Q94" s="28"/>
      <c r="R94" s="28"/>
      <c r="S94" s="28"/>
      <c r="T94" s="28"/>
      <c r="U94" s="28"/>
    </row>
    <row r="95" spans="2:21" s="27" customFormat="1" ht="22.5" customHeight="1">
      <c r="B95" s="32">
        <v>2310</v>
      </c>
      <c r="C95" s="32">
        <v>5169</v>
      </c>
      <c r="D95" s="27" t="s">
        <v>104</v>
      </c>
      <c r="E95" s="36">
        <v>170000</v>
      </c>
      <c r="F95" s="36"/>
      <c r="G95" s="36">
        <v>170000</v>
      </c>
      <c r="H95" s="36">
        <v>120025</v>
      </c>
      <c r="I95" s="23"/>
      <c r="J95" s="25" t="s">
        <v>105</v>
      </c>
      <c r="K95" s="25"/>
      <c r="L95" s="26"/>
      <c r="N95" s="28"/>
      <c r="O95" s="28"/>
      <c r="P95" s="28"/>
      <c r="Q95" s="28"/>
      <c r="R95" s="28"/>
      <c r="S95" s="28"/>
      <c r="T95" s="28"/>
      <c r="U95" s="28"/>
    </row>
    <row r="96" spans="2:21" s="27" customFormat="1" ht="22.5" customHeight="1">
      <c r="B96" s="29">
        <v>2310</v>
      </c>
      <c r="C96" s="32">
        <v>5171</v>
      </c>
      <c r="D96" s="27" t="s">
        <v>89</v>
      </c>
      <c r="E96" s="36">
        <v>50000</v>
      </c>
      <c r="F96" s="36"/>
      <c r="G96" s="36">
        <v>50000</v>
      </c>
      <c r="H96" s="36"/>
      <c r="I96" s="23"/>
      <c r="J96" s="25"/>
      <c r="K96" s="25"/>
      <c r="L96" s="26"/>
      <c r="N96" s="28"/>
      <c r="O96" s="28"/>
      <c r="P96" s="28"/>
      <c r="Q96" s="28"/>
      <c r="R96" s="28"/>
      <c r="S96" s="28"/>
      <c r="T96" s="28"/>
      <c r="U96" s="28"/>
    </row>
    <row r="97" spans="2:21" s="27" customFormat="1" ht="22.5" customHeight="1">
      <c r="B97" s="32">
        <v>2310</v>
      </c>
      <c r="C97" s="32">
        <v>5173</v>
      </c>
      <c r="D97" s="27" t="s">
        <v>106</v>
      </c>
      <c r="E97" s="36"/>
      <c r="F97" s="36"/>
      <c r="G97" s="36"/>
      <c r="H97" s="36">
        <v>0</v>
      </c>
      <c r="I97" s="23"/>
      <c r="J97" s="25"/>
      <c r="K97" s="25"/>
      <c r="L97" s="26"/>
      <c r="N97" s="28"/>
      <c r="O97" s="28"/>
      <c r="P97" s="28"/>
      <c r="Q97" s="28"/>
      <c r="R97" s="28"/>
      <c r="S97" s="28"/>
      <c r="T97" s="28"/>
      <c r="U97" s="28"/>
    </row>
    <row r="98" spans="2:21" s="27" customFormat="1" ht="22.5" customHeight="1">
      <c r="B98" s="32">
        <v>2310</v>
      </c>
      <c r="C98" s="32">
        <v>5191</v>
      </c>
      <c r="D98" s="27" t="s">
        <v>107</v>
      </c>
      <c r="E98" s="36"/>
      <c r="F98" s="36"/>
      <c r="G98" s="36"/>
      <c r="H98" s="36"/>
      <c r="I98" s="23"/>
      <c r="J98" s="25"/>
      <c r="K98" s="25"/>
      <c r="L98" s="26"/>
      <c r="N98" s="28"/>
      <c r="O98" s="28"/>
      <c r="P98" s="28"/>
      <c r="Q98" s="28"/>
      <c r="R98" s="28"/>
      <c r="S98" s="28"/>
      <c r="T98" s="28"/>
      <c r="U98" s="28"/>
    </row>
    <row r="99" spans="2:21" s="27" customFormat="1" ht="22.5" customHeight="1">
      <c r="B99" s="32">
        <v>2310</v>
      </c>
      <c r="C99" s="32">
        <v>5362</v>
      </c>
      <c r="D99" s="27" t="s">
        <v>108</v>
      </c>
      <c r="E99" s="36"/>
      <c r="F99" s="36"/>
      <c r="G99" s="36"/>
      <c r="H99" s="36"/>
      <c r="I99" s="23"/>
      <c r="J99" s="25"/>
      <c r="K99" s="25"/>
      <c r="L99" s="26"/>
      <c r="N99" s="28"/>
      <c r="O99" s="28"/>
      <c r="P99" s="28"/>
      <c r="Q99" s="28"/>
      <c r="R99" s="28"/>
      <c r="S99" s="28"/>
      <c r="T99" s="28"/>
      <c r="U99" s="28"/>
    </row>
    <row r="100" spans="2:21" s="27" customFormat="1" ht="22.5" customHeight="1">
      <c r="B100" s="32">
        <v>2310</v>
      </c>
      <c r="C100" s="32">
        <v>5901</v>
      </c>
      <c r="D100" s="27" t="s">
        <v>109</v>
      </c>
      <c r="E100" s="36">
        <v>130000</v>
      </c>
      <c r="F100" s="36"/>
      <c r="G100" s="36">
        <v>130000</v>
      </c>
      <c r="H100" s="36">
        <v>0</v>
      </c>
      <c r="I100" s="23"/>
      <c r="J100" s="25"/>
      <c r="K100" s="25"/>
      <c r="L100" s="26"/>
      <c r="N100" s="28"/>
      <c r="O100" s="28"/>
      <c r="P100" s="28"/>
      <c r="Q100" s="28"/>
      <c r="R100" s="28"/>
      <c r="S100" s="28"/>
      <c r="T100" s="28"/>
      <c r="U100" s="28"/>
    </row>
    <row r="101" spans="2:21" s="27" customFormat="1" ht="22.5" customHeight="1">
      <c r="B101" s="32">
        <v>2310</v>
      </c>
      <c r="C101" s="32">
        <v>6121</v>
      </c>
      <c r="D101" s="27" t="s">
        <v>110</v>
      </c>
      <c r="E101" s="60">
        <v>600000</v>
      </c>
      <c r="F101" s="36"/>
      <c r="G101" s="36">
        <v>290000</v>
      </c>
      <c r="H101" s="36">
        <v>144571.64</v>
      </c>
      <c r="I101" s="23"/>
      <c r="J101" s="39" t="s">
        <v>111</v>
      </c>
      <c r="K101" s="25"/>
      <c r="L101" s="26"/>
      <c r="N101" s="28"/>
      <c r="O101" s="28"/>
      <c r="P101" s="28"/>
      <c r="Q101" s="28"/>
      <c r="R101" s="28"/>
      <c r="S101" s="28"/>
      <c r="T101" s="28"/>
      <c r="U101" s="28"/>
    </row>
    <row r="102" spans="2:43" s="20" customFormat="1" ht="22.5" customHeight="1">
      <c r="B102" s="29">
        <v>2310</v>
      </c>
      <c r="C102" s="29">
        <v>6121</v>
      </c>
      <c r="D102" s="20" t="s">
        <v>112</v>
      </c>
      <c r="E102" s="82"/>
      <c r="F102" s="30"/>
      <c r="G102" s="30">
        <v>130000</v>
      </c>
      <c r="H102" s="30">
        <v>127840</v>
      </c>
      <c r="I102" s="23"/>
      <c r="J102" s="39" t="s">
        <v>113</v>
      </c>
      <c r="K102" s="25"/>
      <c r="L102" s="26"/>
      <c r="M102" s="27"/>
      <c r="N102" s="28"/>
      <c r="O102" s="28"/>
      <c r="P102" s="28"/>
      <c r="Q102" s="28"/>
      <c r="R102" s="28"/>
      <c r="S102" s="28"/>
      <c r="T102" s="28"/>
      <c r="U102" s="28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</row>
    <row r="103" spans="2:43" s="20" customFormat="1" ht="22.5" customHeight="1">
      <c r="B103" s="52">
        <v>2310</v>
      </c>
      <c r="C103" s="55"/>
      <c r="D103" s="53" t="s">
        <v>50</v>
      </c>
      <c r="E103" s="54">
        <f>SUM(E85:E102)</f>
        <v>1657000</v>
      </c>
      <c r="F103" s="54"/>
      <c r="G103" s="54">
        <f>SUM(G85:G102)</f>
        <v>1437000</v>
      </c>
      <c r="H103" s="54">
        <f>SUM(H85:H102)</f>
        <v>948719.04</v>
      </c>
      <c r="I103" s="23"/>
      <c r="J103" s="25"/>
      <c r="K103" s="25"/>
      <c r="L103" s="26"/>
      <c r="M103" s="27"/>
      <c r="N103" s="28"/>
      <c r="O103" s="28"/>
      <c r="P103" s="28"/>
      <c r="Q103" s="28"/>
      <c r="R103" s="28"/>
      <c r="S103" s="28"/>
      <c r="T103" s="28"/>
      <c r="U103" s="28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</row>
    <row r="104" spans="2:21" s="27" customFormat="1" ht="21.75" customHeight="1" hidden="1">
      <c r="B104" s="32">
        <v>2321</v>
      </c>
      <c r="C104" s="32">
        <v>5021</v>
      </c>
      <c r="E104" s="36"/>
      <c r="F104" s="36"/>
      <c r="G104" s="36"/>
      <c r="H104" s="36"/>
      <c r="I104" s="23"/>
      <c r="J104" s="25"/>
      <c r="K104" s="25"/>
      <c r="L104" s="26"/>
      <c r="N104" s="28"/>
      <c r="O104" s="28"/>
      <c r="P104" s="28"/>
      <c r="Q104" s="28"/>
      <c r="R104" s="28"/>
      <c r="S104" s="28"/>
      <c r="T104" s="28"/>
      <c r="U104" s="28"/>
    </row>
    <row r="105" spans="2:21" s="27" customFormat="1" ht="21.75" customHeight="1" hidden="1">
      <c r="B105" s="32">
        <v>2321</v>
      </c>
      <c r="C105" s="32">
        <v>5031</v>
      </c>
      <c r="E105" s="36"/>
      <c r="F105" s="36"/>
      <c r="G105" s="36"/>
      <c r="H105" s="36"/>
      <c r="I105" s="23"/>
      <c r="J105" s="25"/>
      <c r="K105" s="25"/>
      <c r="L105" s="26"/>
      <c r="N105" s="28"/>
      <c r="O105" s="28"/>
      <c r="P105" s="28"/>
      <c r="Q105" s="28"/>
      <c r="R105" s="28"/>
      <c r="S105" s="28"/>
      <c r="T105" s="28"/>
      <c r="U105" s="28"/>
    </row>
    <row r="106" spans="2:21" s="27" customFormat="1" ht="22.5" customHeight="1">
      <c r="B106" s="32">
        <v>2321</v>
      </c>
      <c r="C106" s="32">
        <v>5139</v>
      </c>
      <c r="D106" s="27" t="s">
        <v>83</v>
      </c>
      <c r="E106" s="36">
        <v>5000</v>
      </c>
      <c r="F106" s="36"/>
      <c r="G106" s="36">
        <v>5000</v>
      </c>
      <c r="H106" s="36"/>
      <c r="I106" s="23"/>
      <c r="J106" s="25"/>
      <c r="K106" s="25"/>
      <c r="L106" s="26"/>
      <c r="N106" s="28"/>
      <c r="O106" s="28"/>
      <c r="P106" s="28"/>
      <c r="Q106" s="28"/>
      <c r="R106" s="28"/>
      <c r="S106" s="28"/>
      <c r="T106" s="28"/>
      <c r="U106" s="28"/>
    </row>
    <row r="107" spans="2:21" s="27" customFormat="1" ht="22.5" customHeight="1">
      <c r="B107" s="32">
        <v>2321</v>
      </c>
      <c r="C107" s="32">
        <v>5151</v>
      </c>
      <c r="D107" s="27" t="s">
        <v>114</v>
      </c>
      <c r="E107" s="36">
        <v>200000</v>
      </c>
      <c r="F107" s="36"/>
      <c r="G107" s="36">
        <v>200000</v>
      </c>
      <c r="H107" s="36">
        <v>149502.5</v>
      </c>
      <c r="I107" s="23"/>
      <c r="J107" s="25" t="s">
        <v>115</v>
      </c>
      <c r="K107" s="25"/>
      <c r="L107" s="26"/>
      <c r="N107" s="28"/>
      <c r="O107" s="28"/>
      <c r="P107" s="28"/>
      <c r="Q107" s="28"/>
      <c r="R107" s="28"/>
      <c r="S107" s="28"/>
      <c r="T107" s="28"/>
      <c r="U107" s="28"/>
    </row>
    <row r="108" spans="2:21" s="27" customFormat="1" ht="22.5" customHeight="1">
      <c r="B108" s="32">
        <v>2321</v>
      </c>
      <c r="C108" s="32">
        <v>5154</v>
      </c>
      <c r="D108" s="27" t="s">
        <v>102</v>
      </c>
      <c r="E108" s="36"/>
      <c r="F108" s="36"/>
      <c r="G108" s="36"/>
      <c r="H108" s="36"/>
      <c r="I108" s="23"/>
      <c r="J108" s="25"/>
      <c r="K108" s="25"/>
      <c r="L108" s="26"/>
      <c r="N108" s="28"/>
      <c r="O108" s="28"/>
      <c r="P108" s="28"/>
      <c r="Q108" s="28"/>
      <c r="R108" s="28"/>
      <c r="S108" s="28"/>
      <c r="T108" s="28"/>
      <c r="U108" s="28"/>
    </row>
    <row r="109" spans="2:21" s="27" customFormat="1" ht="22.5" customHeight="1">
      <c r="B109" s="32">
        <v>2321</v>
      </c>
      <c r="C109" s="32">
        <v>5163</v>
      </c>
      <c r="D109" s="27" t="s">
        <v>87</v>
      </c>
      <c r="E109" s="36"/>
      <c r="F109" s="36"/>
      <c r="G109" s="36">
        <v>0</v>
      </c>
      <c r="H109" s="36"/>
      <c r="I109" s="23"/>
      <c r="J109" s="25" t="s">
        <v>116</v>
      </c>
      <c r="K109" s="25"/>
      <c r="L109" s="26"/>
      <c r="N109" s="28"/>
      <c r="O109" s="28"/>
      <c r="P109" s="28"/>
      <c r="Q109" s="28"/>
      <c r="R109" s="28"/>
      <c r="S109" s="28"/>
      <c r="T109" s="28"/>
      <c r="U109" s="28"/>
    </row>
    <row r="110" spans="2:21" s="27" customFormat="1" ht="22.5" customHeight="1">
      <c r="B110" s="32">
        <v>2321</v>
      </c>
      <c r="C110" s="32">
        <v>5169</v>
      </c>
      <c r="D110" s="27" t="s">
        <v>117</v>
      </c>
      <c r="E110" s="60">
        <v>40000</v>
      </c>
      <c r="F110" s="36"/>
      <c r="G110" s="36">
        <v>20000</v>
      </c>
      <c r="H110" s="36">
        <v>27830</v>
      </c>
      <c r="I110" s="23"/>
      <c r="J110" s="25" t="s">
        <v>118</v>
      </c>
      <c r="K110" s="25"/>
      <c r="L110" s="26"/>
      <c r="N110" s="28"/>
      <c r="O110" s="28"/>
      <c r="P110" s="28"/>
      <c r="Q110" s="28"/>
      <c r="R110" s="28"/>
      <c r="S110" s="28"/>
      <c r="T110" s="28"/>
      <c r="U110" s="28"/>
    </row>
    <row r="111" spans="2:21" s="27" customFormat="1" ht="22.5" customHeight="1">
      <c r="B111" s="32">
        <v>2321</v>
      </c>
      <c r="C111" s="32">
        <v>5171</v>
      </c>
      <c r="D111" s="27" t="s">
        <v>89</v>
      </c>
      <c r="E111" s="60">
        <v>90000</v>
      </c>
      <c r="F111" s="36"/>
      <c r="G111" s="36">
        <v>50000</v>
      </c>
      <c r="H111" s="36">
        <v>72998</v>
      </c>
      <c r="I111" s="23"/>
      <c r="J111" s="25"/>
      <c r="K111" s="25"/>
      <c r="L111" s="26"/>
      <c r="N111" s="28"/>
      <c r="O111" s="28"/>
      <c r="P111" s="28"/>
      <c r="Q111" s="28"/>
      <c r="R111" s="28"/>
      <c r="S111" s="28"/>
      <c r="T111" s="28"/>
      <c r="U111" s="28"/>
    </row>
    <row r="112" spans="2:21" s="27" customFormat="1" ht="22.5" customHeight="1">
      <c r="B112" s="32">
        <v>2321</v>
      </c>
      <c r="C112" s="32">
        <v>5901</v>
      </c>
      <c r="D112" s="27" t="s">
        <v>109</v>
      </c>
      <c r="E112" s="36">
        <v>130000</v>
      </c>
      <c r="F112" s="36"/>
      <c r="G112" s="36">
        <v>130000</v>
      </c>
      <c r="H112" s="36"/>
      <c r="I112" s="23"/>
      <c r="J112" s="25"/>
      <c r="K112" s="25"/>
      <c r="L112" s="26"/>
      <c r="N112" s="28"/>
      <c r="O112" s="28"/>
      <c r="P112" s="28"/>
      <c r="Q112" s="28"/>
      <c r="R112" s="28"/>
      <c r="S112" s="28"/>
      <c r="T112" s="28"/>
      <c r="U112" s="28"/>
    </row>
    <row r="113" spans="2:21" s="27" customFormat="1" ht="22.5" customHeight="1">
      <c r="B113" s="32">
        <v>2321</v>
      </c>
      <c r="C113" s="32">
        <v>6121</v>
      </c>
      <c r="D113" s="27" t="s">
        <v>119</v>
      </c>
      <c r="E113" s="60">
        <v>300000</v>
      </c>
      <c r="F113" s="36"/>
      <c r="G113" s="36">
        <v>200000</v>
      </c>
      <c r="H113" s="36">
        <v>1000</v>
      </c>
      <c r="I113" s="23"/>
      <c r="J113" s="39" t="s">
        <v>120</v>
      </c>
      <c r="K113" s="25"/>
      <c r="L113" s="26"/>
      <c r="N113" s="28"/>
      <c r="O113" s="28"/>
      <c r="P113" s="28"/>
      <c r="Q113" s="28"/>
      <c r="R113" s="28"/>
      <c r="S113" s="28"/>
      <c r="T113" s="28"/>
      <c r="U113" s="28"/>
    </row>
    <row r="114" spans="2:21" s="27" customFormat="1" ht="22.5" customHeight="1">
      <c r="B114" s="32">
        <v>2321</v>
      </c>
      <c r="C114" s="32">
        <v>6130</v>
      </c>
      <c r="D114" s="27" t="s">
        <v>112</v>
      </c>
      <c r="E114" s="36"/>
      <c r="F114" s="36"/>
      <c r="G114" s="36"/>
      <c r="H114" s="36"/>
      <c r="I114" s="23"/>
      <c r="J114" s="25"/>
      <c r="K114" s="25"/>
      <c r="L114" s="26"/>
      <c r="N114" s="28"/>
      <c r="O114" s="28"/>
      <c r="P114" s="28"/>
      <c r="Q114" s="28"/>
      <c r="R114" s="28"/>
      <c r="S114" s="28"/>
      <c r="T114" s="28"/>
      <c r="U114" s="28"/>
    </row>
    <row r="115" spans="2:43" s="9" customFormat="1" ht="22.5" customHeight="1">
      <c r="B115" s="52">
        <v>2321</v>
      </c>
      <c r="C115" s="52"/>
      <c r="D115" s="53" t="s">
        <v>52</v>
      </c>
      <c r="E115" s="54">
        <f>SUM(E104:E114)</f>
        <v>765000</v>
      </c>
      <c r="F115" s="54"/>
      <c r="G115" s="54">
        <f>SUM(G104:G114)</f>
        <v>605000</v>
      </c>
      <c r="H115" s="54">
        <f>SUM(H104:H114)</f>
        <v>251330.5</v>
      </c>
      <c r="I115" s="14"/>
      <c r="J115" s="16"/>
      <c r="K115" s="16"/>
      <c r="L115" s="17"/>
      <c r="M115" s="18"/>
      <c r="N115" s="19"/>
      <c r="O115" s="19"/>
      <c r="P115" s="19"/>
      <c r="Q115" s="19"/>
      <c r="R115" s="19"/>
      <c r="S115" s="19"/>
      <c r="T115" s="19"/>
      <c r="U115" s="19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</row>
    <row r="116" spans="2:21" s="18" customFormat="1" ht="22.5" customHeight="1">
      <c r="B116" s="32">
        <v>3117</v>
      </c>
      <c r="C116" s="32">
        <v>5137</v>
      </c>
      <c r="D116" s="27" t="s">
        <v>121</v>
      </c>
      <c r="E116" s="36">
        <v>5000</v>
      </c>
      <c r="F116" s="36"/>
      <c r="G116" s="36">
        <v>5000</v>
      </c>
      <c r="H116" s="36">
        <v>4533.87</v>
      </c>
      <c r="I116" s="14"/>
      <c r="J116" s="16"/>
      <c r="K116" s="16"/>
      <c r="L116" s="17"/>
      <c r="N116" s="19"/>
      <c r="O116" s="19"/>
      <c r="P116" s="19"/>
      <c r="Q116" s="19"/>
      <c r="R116" s="19"/>
      <c r="S116" s="19"/>
      <c r="T116" s="19"/>
      <c r="U116" s="19"/>
    </row>
    <row r="117" spans="2:21" s="18" customFormat="1" ht="22.5" customHeight="1">
      <c r="B117" s="32">
        <v>3117</v>
      </c>
      <c r="C117" s="32">
        <v>5139</v>
      </c>
      <c r="D117" s="27" t="s">
        <v>83</v>
      </c>
      <c r="E117" s="36">
        <v>7000</v>
      </c>
      <c r="F117" s="36"/>
      <c r="G117" s="36">
        <v>17000</v>
      </c>
      <c r="H117" s="36">
        <v>13570</v>
      </c>
      <c r="I117" s="14"/>
      <c r="J117" s="16"/>
      <c r="K117" s="16"/>
      <c r="L117" s="17"/>
      <c r="N117" s="19"/>
      <c r="O117" s="19"/>
      <c r="P117" s="19"/>
      <c r="Q117" s="19"/>
      <c r="R117" s="19"/>
      <c r="S117" s="19"/>
      <c r="T117" s="19"/>
      <c r="U117" s="19"/>
    </row>
    <row r="118" spans="2:43" s="20" customFormat="1" ht="22.5" customHeight="1">
      <c r="B118" s="29">
        <v>3117</v>
      </c>
      <c r="C118" s="29">
        <v>5154</v>
      </c>
      <c r="D118" s="20" t="s">
        <v>102</v>
      </c>
      <c r="E118" s="36">
        <v>12000</v>
      </c>
      <c r="F118" s="36"/>
      <c r="G118" s="37">
        <v>5000</v>
      </c>
      <c r="H118" s="37">
        <v>2000</v>
      </c>
      <c r="I118" s="23"/>
      <c r="J118" s="83" t="s">
        <v>43</v>
      </c>
      <c r="K118" s="25"/>
      <c r="L118" s="26"/>
      <c r="M118" s="27"/>
      <c r="N118" s="28"/>
      <c r="O118" s="28"/>
      <c r="P118" s="28"/>
      <c r="Q118" s="28"/>
      <c r="R118" s="28"/>
      <c r="S118" s="28"/>
      <c r="T118" s="28"/>
      <c r="U118" s="28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</row>
    <row r="119" spans="2:43" s="20" customFormat="1" ht="22.5" customHeight="1">
      <c r="B119" s="29">
        <v>3117</v>
      </c>
      <c r="C119" s="29">
        <v>5169</v>
      </c>
      <c r="D119" s="20" t="s">
        <v>88</v>
      </c>
      <c r="E119" s="36">
        <v>1000</v>
      </c>
      <c r="F119" s="36"/>
      <c r="G119" s="37">
        <v>1000</v>
      </c>
      <c r="H119" s="37"/>
      <c r="I119" s="23"/>
      <c r="J119" s="25"/>
      <c r="K119" s="25"/>
      <c r="L119" s="26"/>
      <c r="M119" s="27"/>
      <c r="N119" s="28"/>
      <c r="O119" s="28"/>
      <c r="P119" s="28"/>
      <c r="Q119" s="28"/>
      <c r="R119" s="28"/>
      <c r="S119" s="28"/>
      <c r="T119" s="28"/>
      <c r="U119" s="28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</row>
    <row r="120" spans="2:43" s="20" customFormat="1" ht="22.5" customHeight="1">
      <c r="B120" s="29">
        <v>3117</v>
      </c>
      <c r="C120" s="29">
        <v>5171</v>
      </c>
      <c r="D120" s="20" t="s">
        <v>89</v>
      </c>
      <c r="E120" s="36">
        <v>2000</v>
      </c>
      <c r="F120" s="36"/>
      <c r="G120" s="37">
        <v>45000</v>
      </c>
      <c r="H120" s="37">
        <v>40702.37</v>
      </c>
      <c r="I120" s="23"/>
      <c r="J120" s="25"/>
      <c r="K120" s="25"/>
      <c r="L120" s="26"/>
      <c r="M120" s="27"/>
      <c r="N120" s="28"/>
      <c r="O120" s="28"/>
      <c r="P120" s="28"/>
      <c r="Q120" s="28"/>
      <c r="R120" s="28"/>
      <c r="S120" s="28"/>
      <c r="T120" s="28"/>
      <c r="U120" s="28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</row>
    <row r="121" spans="2:43" s="20" customFormat="1" ht="22.5" customHeight="1">
      <c r="B121" s="29">
        <v>3117</v>
      </c>
      <c r="C121" s="29">
        <v>5175</v>
      </c>
      <c r="D121" s="20" t="s">
        <v>122</v>
      </c>
      <c r="E121" s="36"/>
      <c r="F121" s="36"/>
      <c r="G121" s="37"/>
      <c r="H121" s="37"/>
      <c r="I121" s="23"/>
      <c r="J121" s="25"/>
      <c r="K121" s="25"/>
      <c r="L121" s="26"/>
      <c r="M121" s="27"/>
      <c r="N121" s="28"/>
      <c r="O121" s="28"/>
      <c r="P121" s="28"/>
      <c r="Q121" s="28"/>
      <c r="R121" s="28"/>
      <c r="S121" s="28"/>
      <c r="T121" s="28"/>
      <c r="U121" s="28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</row>
    <row r="122" spans="2:43" s="20" customFormat="1" ht="22.5" customHeight="1">
      <c r="B122" s="29">
        <v>3117</v>
      </c>
      <c r="C122" s="29">
        <v>5321</v>
      </c>
      <c r="D122" s="20" t="s">
        <v>123</v>
      </c>
      <c r="E122" s="36"/>
      <c r="F122" s="36"/>
      <c r="G122" s="37">
        <v>0</v>
      </c>
      <c r="H122" s="37">
        <v>0</v>
      </c>
      <c r="I122" s="23"/>
      <c r="J122" s="25"/>
      <c r="K122" s="25"/>
      <c r="L122" s="26"/>
      <c r="M122" s="27"/>
      <c r="N122" s="28"/>
      <c r="O122" s="28"/>
      <c r="P122" s="28"/>
      <c r="Q122" s="28"/>
      <c r="R122" s="28"/>
      <c r="S122" s="28"/>
      <c r="T122" s="28"/>
      <c r="U122" s="28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</row>
    <row r="123" spans="2:43" s="20" customFormat="1" ht="22.5" customHeight="1">
      <c r="B123" s="29">
        <v>3117</v>
      </c>
      <c r="C123" s="29">
        <v>5331</v>
      </c>
      <c r="D123" s="20" t="s">
        <v>124</v>
      </c>
      <c r="E123" s="84">
        <v>800000</v>
      </c>
      <c r="F123" s="36"/>
      <c r="G123" s="37">
        <v>620000</v>
      </c>
      <c r="H123" s="37">
        <v>506000</v>
      </c>
      <c r="I123" s="23"/>
      <c r="J123" s="39" t="s">
        <v>125</v>
      </c>
      <c r="K123" s="25"/>
      <c r="L123" s="26"/>
      <c r="M123" s="27"/>
      <c r="N123" s="28"/>
      <c r="O123" s="28"/>
      <c r="P123" s="28"/>
      <c r="Q123" s="28"/>
      <c r="R123" s="28"/>
      <c r="S123" s="28"/>
      <c r="T123" s="28"/>
      <c r="U123" s="28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</row>
    <row r="124" spans="2:43" s="20" customFormat="1" ht="22.5" customHeight="1">
      <c r="B124" s="29">
        <v>3117</v>
      </c>
      <c r="C124" s="29">
        <v>5336</v>
      </c>
      <c r="D124" s="20" t="s">
        <v>126</v>
      </c>
      <c r="E124" s="85">
        <v>50000</v>
      </c>
      <c r="F124" s="36"/>
      <c r="G124" s="37">
        <v>16000</v>
      </c>
      <c r="H124" s="37">
        <v>35979.95</v>
      </c>
      <c r="I124" s="23"/>
      <c r="J124" s="39" t="s">
        <v>127</v>
      </c>
      <c r="K124" s="25"/>
      <c r="L124" s="26"/>
      <c r="M124" s="27"/>
      <c r="N124" s="28"/>
      <c r="O124" s="28"/>
      <c r="P124" s="28"/>
      <c r="Q124" s="28"/>
      <c r="R124" s="28"/>
      <c r="S124" s="28"/>
      <c r="T124" s="28"/>
      <c r="U124" s="28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</row>
    <row r="125" spans="1:43" s="20" customFormat="1" ht="22.5" customHeight="1">
      <c r="A125" s="20">
        <v>3117</v>
      </c>
      <c r="B125" s="29">
        <v>3117</v>
      </c>
      <c r="C125" s="29">
        <v>5365</v>
      </c>
      <c r="D125" s="20" t="s">
        <v>128</v>
      </c>
      <c r="E125" s="36"/>
      <c r="F125" s="36"/>
      <c r="G125" s="37"/>
      <c r="H125" s="36"/>
      <c r="I125" s="23"/>
      <c r="J125" s="25"/>
      <c r="K125" s="25"/>
      <c r="L125" s="26"/>
      <c r="M125" s="27"/>
      <c r="N125" s="28"/>
      <c r="O125" s="28"/>
      <c r="P125" s="28"/>
      <c r="Q125" s="28"/>
      <c r="R125" s="28"/>
      <c r="S125" s="28"/>
      <c r="T125" s="28"/>
      <c r="U125" s="28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</row>
    <row r="126" spans="2:43" s="20" customFormat="1" ht="22.5" customHeight="1">
      <c r="B126" s="29">
        <v>3117</v>
      </c>
      <c r="C126" s="29">
        <v>6122</v>
      </c>
      <c r="D126" s="20" t="s">
        <v>129</v>
      </c>
      <c r="E126" s="36"/>
      <c r="F126" s="36"/>
      <c r="G126" s="37"/>
      <c r="H126" s="36"/>
      <c r="I126" s="23"/>
      <c r="J126" s="25"/>
      <c r="K126" s="25"/>
      <c r="L126" s="26"/>
      <c r="M126" s="27"/>
      <c r="N126" s="28"/>
      <c r="O126" s="28"/>
      <c r="P126" s="28"/>
      <c r="Q126" s="28"/>
      <c r="R126" s="28"/>
      <c r="S126" s="28"/>
      <c r="T126" s="28"/>
      <c r="U126" s="28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</row>
    <row r="127" spans="2:43" s="20" customFormat="1" ht="22.5" customHeight="1">
      <c r="B127" s="29">
        <v>3117</v>
      </c>
      <c r="C127" s="29">
        <v>6121</v>
      </c>
      <c r="D127" s="20" t="s">
        <v>90</v>
      </c>
      <c r="E127" s="86"/>
      <c r="F127" s="36"/>
      <c r="G127" s="37">
        <v>500000</v>
      </c>
      <c r="H127" s="37"/>
      <c r="I127" s="23"/>
      <c r="J127" s="39" t="s">
        <v>130</v>
      </c>
      <c r="K127" s="25"/>
      <c r="L127" s="26"/>
      <c r="M127" s="27"/>
      <c r="N127" s="28"/>
      <c r="O127" s="28"/>
      <c r="P127" s="28"/>
      <c r="Q127" s="28"/>
      <c r="R127" s="28"/>
      <c r="S127" s="28"/>
      <c r="T127" s="28"/>
      <c r="U127" s="28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</row>
    <row r="128" spans="2:43" s="20" customFormat="1" ht="22.5" customHeight="1">
      <c r="B128" s="52">
        <v>3117</v>
      </c>
      <c r="C128" s="55"/>
      <c r="D128" s="53" t="s">
        <v>45</v>
      </c>
      <c r="E128" s="54">
        <f>SUM(E116:E127)</f>
        <v>877000</v>
      </c>
      <c r="F128" s="54">
        <f>SUM(F116:F127)</f>
        <v>0</v>
      </c>
      <c r="G128" s="54">
        <f>SUM(G116:G127)</f>
        <v>1209000</v>
      </c>
      <c r="H128" s="54">
        <f>SUM(H116:H127)</f>
        <v>602786.19</v>
      </c>
      <c r="I128" s="23"/>
      <c r="J128" s="87"/>
      <c r="K128" s="25"/>
      <c r="L128" s="26"/>
      <c r="M128" s="27"/>
      <c r="N128" s="28"/>
      <c r="O128" s="28"/>
      <c r="P128" s="28"/>
      <c r="Q128" s="28"/>
      <c r="R128" s="28"/>
      <c r="S128" s="28"/>
      <c r="T128" s="28"/>
      <c r="U128" s="28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</row>
    <row r="129" spans="2:21" s="27" customFormat="1" ht="22.5" customHeight="1">
      <c r="B129" s="32">
        <v>3314</v>
      </c>
      <c r="C129" s="32">
        <v>5021</v>
      </c>
      <c r="D129" s="27" t="s">
        <v>95</v>
      </c>
      <c r="E129" s="36">
        <v>10000</v>
      </c>
      <c r="F129" s="36"/>
      <c r="G129" s="36">
        <v>25000</v>
      </c>
      <c r="H129" s="36">
        <v>5900</v>
      </c>
      <c r="I129" s="23"/>
      <c r="J129" s="25"/>
      <c r="K129" s="25"/>
      <c r="L129" s="26"/>
      <c r="N129" s="28"/>
      <c r="O129" s="28"/>
      <c r="P129" s="28"/>
      <c r="Q129" s="28"/>
      <c r="R129" s="28"/>
      <c r="S129" s="28"/>
      <c r="T129" s="28"/>
      <c r="U129" s="28"/>
    </row>
    <row r="130" spans="2:21" s="27" customFormat="1" ht="22.5" customHeight="1">
      <c r="B130" s="32">
        <v>3314</v>
      </c>
      <c r="C130" s="32">
        <v>5136</v>
      </c>
      <c r="D130" s="27" t="s">
        <v>131</v>
      </c>
      <c r="E130" s="60">
        <v>4000</v>
      </c>
      <c r="F130" s="36"/>
      <c r="G130" s="36">
        <v>4000</v>
      </c>
      <c r="H130" s="36">
        <v>3019</v>
      </c>
      <c r="I130" s="23"/>
      <c r="J130" s="25"/>
      <c r="K130" s="25"/>
      <c r="L130" s="26"/>
      <c r="N130" s="28"/>
      <c r="O130" s="28"/>
      <c r="P130" s="28"/>
      <c r="Q130" s="28"/>
      <c r="R130" s="28"/>
      <c r="S130" s="28"/>
      <c r="T130" s="28"/>
      <c r="U130" s="28"/>
    </row>
    <row r="131" spans="2:21" s="27" customFormat="1" ht="22.5" customHeight="1">
      <c r="B131" s="32">
        <v>3314</v>
      </c>
      <c r="C131" s="32">
        <v>5137</v>
      </c>
      <c r="D131" s="27" t="s">
        <v>121</v>
      </c>
      <c r="E131" s="36"/>
      <c r="F131" s="36"/>
      <c r="G131" s="36">
        <v>5000</v>
      </c>
      <c r="H131" s="36"/>
      <c r="I131" s="23"/>
      <c r="J131" s="25"/>
      <c r="K131" s="25"/>
      <c r="L131" s="26"/>
      <c r="N131" s="28"/>
      <c r="O131" s="28"/>
      <c r="P131" s="28"/>
      <c r="Q131" s="28"/>
      <c r="R131" s="28"/>
      <c r="S131" s="28"/>
      <c r="T131" s="28"/>
      <c r="U131" s="28"/>
    </row>
    <row r="132" spans="2:21" s="27" customFormat="1" ht="22.5" customHeight="1">
      <c r="B132" s="32">
        <v>3314</v>
      </c>
      <c r="C132" s="32">
        <v>5139</v>
      </c>
      <c r="D132" s="27" t="s">
        <v>132</v>
      </c>
      <c r="E132" s="36">
        <v>5000</v>
      </c>
      <c r="F132" s="36"/>
      <c r="G132" s="36">
        <v>5400</v>
      </c>
      <c r="H132" s="36">
        <v>3967.51</v>
      </c>
      <c r="I132" s="23"/>
      <c r="J132" s="25"/>
      <c r="K132" s="25"/>
      <c r="L132" s="26"/>
      <c r="N132" s="28"/>
      <c r="O132" s="28"/>
      <c r="P132" s="28"/>
      <c r="Q132" s="28"/>
      <c r="R132" s="28"/>
      <c r="S132" s="28"/>
      <c r="T132" s="28"/>
      <c r="U132" s="28"/>
    </row>
    <row r="133" spans="2:21" s="27" customFormat="1" ht="22.5" customHeight="1">
      <c r="B133" s="32">
        <v>3314</v>
      </c>
      <c r="C133" s="32">
        <v>5169</v>
      </c>
      <c r="D133" s="27" t="s">
        <v>88</v>
      </c>
      <c r="E133" s="36">
        <v>6000</v>
      </c>
      <c r="F133" s="36"/>
      <c r="G133" s="36">
        <v>6000</v>
      </c>
      <c r="H133" s="36"/>
      <c r="I133" s="23"/>
      <c r="J133" s="25" t="s">
        <v>133</v>
      </c>
      <c r="K133" s="25"/>
      <c r="L133" s="26"/>
      <c r="N133" s="28"/>
      <c r="O133" s="28"/>
      <c r="P133" s="28"/>
      <c r="Q133" s="28"/>
      <c r="R133" s="28"/>
      <c r="S133" s="28"/>
      <c r="T133" s="28"/>
      <c r="U133" s="28"/>
    </row>
    <row r="134" spans="2:21" s="27" customFormat="1" ht="22.5" customHeight="1">
      <c r="B134" s="32">
        <v>3314</v>
      </c>
      <c r="C134" s="32">
        <v>5171</v>
      </c>
      <c r="D134" s="27" t="s">
        <v>89</v>
      </c>
      <c r="E134" s="36">
        <v>2000</v>
      </c>
      <c r="F134" s="36"/>
      <c r="G134" s="36">
        <v>2000</v>
      </c>
      <c r="H134" s="36"/>
      <c r="I134" s="23"/>
      <c r="J134" s="25"/>
      <c r="K134" s="25"/>
      <c r="L134" s="26"/>
      <c r="N134" s="28"/>
      <c r="O134" s="28"/>
      <c r="P134" s="28"/>
      <c r="Q134" s="28"/>
      <c r="R134" s="28"/>
      <c r="S134" s="28"/>
      <c r="T134" s="28"/>
      <c r="U134" s="28"/>
    </row>
    <row r="135" spans="2:43" s="20" customFormat="1" ht="22.5" customHeight="1">
      <c r="B135" s="55">
        <v>3314</v>
      </c>
      <c r="C135" s="55"/>
      <c r="D135" s="53" t="s">
        <v>134</v>
      </c>
      <c r="E135" s="54">
        <f>SUM(E129:E134)</f>
        <v>27000</v>
      </c>
      <c r="F135" s="54">
        <f>SUM(F129:F134)</f>
        <v>0</v>
      </c>
      <c r="G135" s="54">
        <f>SUM(G129:G134)</f>
        <v>47400</v>
      </c>
      <c r="H135" s="54">
        <f>SUM(H129:H134)</f>
        <v>12886.51</v>
      </c>
      <c r="I135" s="23"/>
      <c r="J135" s="31"/>
      <c r="K135" s="25"/>
      <c r="L135" s="26"/>
      <c r="M135" s="27"/>
      <c r="N135" s="28"/>
      <c r="O135" s="28"/>
      <c r="P135" s="28"/>
      <c r="Q135" s="28"/>
      <c r="R135" s="28"/>
      <c r="S135" s="28"/>
      <c r="T135" s="28"/>
      <c r="U135" s="28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</row>
    <row r="136" spans="2:21" s="27" customFormat="1" ht="26.25" customHeight="1">
      <c r="B136" s="32">
        <v>3319</v>
      </c>
      <c r="C136" s="32">
        <v>5021</v>
      </c>
      <c r="D136" s="27" t="s">
        <v>95</v>
      </c>
      <c r="E136" s="60">
        <v>24000</v>
      </c>
      <c r="F136" s="36"/>
      <c r="G136" s="36">
        <v>18000</v>
      </c>
      <c r="H136" s="36">
        <v>18000</v>
      </c>
      <c r="I136" s="23"/>
      <c r="J136" s="31" t="s">
        <v>135</v>
      </c>
      <c r="K136" s="25"/>
      <c r="L136" s="26"/>
      <c r="N136" s="28"/>
      <c r="O136" s="28"/>
      <c r="P136" s="28"/>
      <c r="Q136" s="28"/>
      <c r="R136" s="28"/>
      <c r="S136" s="28"/>
      <c r="T136" s="28"/>
      <c r="U136" s="28"/>
    </row>
    <row r="137" spans="2:21" s="27" customFormat="1" ht="26.25" customHeight="1">
      <c r="B137" s="32">
        <v>3319</v>
      </c>
      <c r="C137" s="32">
        <v>5139</v>
      </c>
      <c r="D137" s="27" t="s">
        <v>83</v>
      </c>
      <c r="E137" s="36">
        <v>5000</v>
      </c>
      <c r="F137" s="36"/>
      <c r="G137" s="36">
        <v>5000</v>
      </c>
      <c r="H137" s="36">
        <v>325.15</v>
      </c>
      <c r="I137" s="23"/>
      <c r="J137" s="25"/>
      <c r="K137" s="25"/>
      <c r="L137" s="26"/>
      <c r="N137" s="28"/>
      <c r="O137" s="28"/>
      <c r="P137" s="28"/>
      <c r="Q137" s="28"/>
      <c r="R137" s="28"/>
      <c r="S137" s="28"/>
      <c r="T137" s="28"/>
      <c r="U137" s="28"/>
    </row>
    <row r="138" spans="2:21" s="27" customFormat="1" ht="26.25" customHeight="1">
      <c r="B138" s="32">
        <v>3319</v>
      </c>
      <c r="C138" s="32">
        <v>5169</v>
      </c>
      <c r="D138" s="27" t="s">
        <v>88</v>
      </c>
      <c r="E138" s="36">
        <v>7000</v>
      </c>
      <c r="F138" s="36"/>
      <c r="G138" s="36">
        <v>7000</v>
      </c>
      <c r="H138" s="36">
        <v>5000</v>
      </c>
      <c r="I138" s="23"/>
      <c r="J138" s="25"/>
      <c r="K138" s="25"/>
      <c r="L138" s="26"/>
      <c r="N138" s="28"/>
      <c r="O138" s="28"/>
      <c r="P138" s="28"/>
      <c r="Q138" s="28"/>
      <c r="R138" s="28"/>
      <c r="S138" s="28"/>
      <c r="T138" s="28"/>
      <c r="U138" s="28"/>
    </row>
    <row r="139" spans="2:21" s="27" customFormat="1" ht="26.25" customHeight="1">
      <c r="B139" s="32">
        <v>3319</v>
      </c>
      <c r="C139" s="32">
        <v>5173</v>
      </c>
      <c r="D139" s="27" t="s">
        <v>106</v>
      </c>
      <c r="E139" s="36"/>
      <c r="F139" s="36"/>
      <c r="G139" s="36"/>
      <c r="H139" s="36">
        <v>0</v>
      </c>
      <c r="I139" s="23"/>
      <c r="J139" s="25"/>
      <c r="K139" s="25"/>
      <c r="L139" s="26"/>
      <c r="N139" s="28"/>
      <c r="O139" s="28"/>
      <c r="P139" s="28"/>
      <c r="Q139" s="28"/>
      <c r="R139" s="28"/>
      <c r="S139" s="28"/>
      <c r="T139" s="28"/>
      <c r="U139" s="28"/>
    </row>
    <row r="140" spans="2:21" s="27" customFormat="1" ht="26.25" customHeight="1">
      <c r="B140" s="32">
        <v>3319</v>
      </c>
      <c r="C140" s="32">
        <v>5175</v>
      </c>
      <c r="D140" s="27" t="s">
        <v>122</v>
      </c>
      <c r="E140" s="36">
        <v>5000</v>
      </c>
      <c r="F140" s="36"/>
      <c r="G140" s="36">
        <v>5000</v>
      </c>
      <c r="H140" s="36">
        <v>3777</v>
      </c>
      <c r="I140" s="23"/>
      <c r="J140" s="25"/>
      <c r="K140" s="25"/>
      <c r="L140" s="26"/>
      <c r="N140" s="28"/>
      <c r="O140" s="28"/>
      <c r="P140" s="28"/>
      <c r="Q140" s="28"/>
      <c r="R140" s="28"/>
      <c r="S140" s="28"/>
      <c r="T140" s="28"/>
      <c r="U140" s="28"/>
    </row>
    <row r="141" spans="2:43" s="9" customFormat="1" ht="22.5" customHeight="1">
      <c r="B141" s="52">
        <v>3319</v>
      </c>
      <c r="C141" s="52"/>
      <c r="D141" s="53" t="s">
        <v>136</v>
      </c>
      <c r="E141" s="54">
        <f>SUM(E136:E140)</f>
        <v>41000</v>
      </c>
      <c r="F141" s="54"/>
      <c r="G141" s="54">
        <f>SUM(G136:G140)</f>
        <v>35000</v>
      </c>
      <c r="H141" s="54">
        <f>SUM(H136:H140)</f>
        <v>27102.15</v>
      </c>
      <c r="I141" s="14"/>
      <c r="J141" s="16"/>
      <c r="K141" s="16"/>
      <c r="L141" s="17"/>
      <c r="M141" s="18"/>
      <c r="N141" s="19"/>
      <c r="O141" s="19"/>
      <c r="P141" s="19"/>
      <c r="Q141" s="19"/>
      <c r="R141" s="19"/>
      <c r="S141" s="19"/>
      <c r="T141" s="19"/>
      <c r="U141" s="19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</row>
    <row r="142" spans="2:21" s="27" customFormat="1" ht="22.5" customHeight="1">
      <c r="B142" s="32">
        <v>3341</v>
      </c>
      <c r="C142" s="32">
        <v>5169</v>
      </c>
      <c r="D142" s="27" t="s">
        <v>88</v>
      </c>
      <c r="E142" s="36">
        <v>600</v>
      </c>
      <c r="F142" s="36"/>
      <c r="G142" s="36">
        <v>600</v>
      </c>
      <c r="H142" s="36">
        <v>540</v>
      </c>
      <c r="I142" s="23"/>
      <c r="J142" s="25"/>
      <c r="K142" s="25"/>
      <c r="L142" s="26"/>
      <c r="N142" s="28"/>
      <c r="O142" s="28"/>
      <c r="P142" s="28"/>
      <c r="Q142" s="28"/>
      <c r="R142" s="28"/>
      <c r="S142" s="28"/>
      <c r="T142" s="28"/>
      <c r="U142" s="28"/>
    </row>
    <row r="143" spans="2:21" s="27" customFormat="1" ht="22.5" customHeight="1">
      <c r="B143" s="32">
        <v>3341</v>
      </c>
      <c r="C143" s="32">
        <v>5171</v>
      </c>
      <c r="D143" s="27" t="s">
        <v>89</v>
      </c>
      <c r="E143" s="36">
        <v>10000</v>
      </c>
      <c r="F143" s="36"/>
      <c r="G143" s="36">
        <v>10000</v>
      </c>
      <c r="H143" s="36">
        <v>4561.7</v>
      </c>
      <c r="I143" s="23"/>
      <c r="J143" s="25"/>
      <c r="K143" s="25"/>
      <c r="L143" s="26"/>
      <c r="N143" s="28"/>
      <c r="O143" s="28"/>
      <c r="P143" s="28"/>
      <c r="Q143" s="28"/>
      <c r="R143" s="28"/>
      <c r="S143" s="28"/>
      <c r="T143" s="28"/>
      <c r="U143" s="28"/>
    </row>
    <row r="144" spans="2:21" s="27" customFormat="1" ht="22.5" customHeight="1">
      <c r="B144" s="32">
        <v>3341</v>
      </c>
      <c r="C144" s="32">
        <v>6121</v>
      </c>
      <c r="D144" s="27" t="s">
        <v>90</v>
      </c>
      <c r="E144" s="36"/>
      <c r="F144" s="36"/>
      <c r="G144" s="36"/>
      <c r="H144" s="36"/>
      <c r="I144" s="23"/>
      <c r="J144" s="25"/>
      <c r="K144" s="25"/>
      <c r="L144" s="26"/>
      <c r="N144" s="28"/>
      <c r="O144" s="28"/>
      <c r="P144" s="28"/>
      <c r="Q144" s="28"/>
      <c r="R144" s="28"/>
      <c r="S144" s="28"/>
      <c r="T144" s="28"/>
      <c r="U144" s="28"/>
    </row>
    <row r="145" spans="2:43" s="9" customFormat="1" ht="22.5" customHeight="1">
      <c r="B145" s="52">
        <v>3341</v>
      </c>
      <c r="C145" s="52"/>
      <c r="D145" s="53" t="s">
        <v>137</v>
      </c>
      <c r="E145" s="54">
        <f>SUM(E142:E144)</f>
        <v>10600</v>
      </c>
      <c r="F145" s="54">
        <f>SUM(F142:F144)</f>
        <v>0</v>
      </c>
      <c r="G145" s="54">
        <f>SUM(G142:G144)</f>
        <v>10600</v>
      </c>
      <c r="H145" s="54">
        <f>SUM(H142:H144)</f>
        <v>5101.7</v>
      </c>
      <c r="I145" s="14"/>
      <c r="J145" s="16"/>
      <c r="K145" s="16"/>
      <c r="L145" s="17"/>
      <c r="M145" s="18"/>
      <c r="N145" s="19"/>
      <c r="O145" s="19"/>
      <c r="P145" s="19"/>
      <c r="Q145" s="19"/>
      <c r="R145" s="19"/>
      <c r="S145" s="19"/>
      <c r="T145" s="19"/>
      <c r="U145" s="19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</row>
    <row r="146" spans="2:21" s="27" customFormat="1" ht="22.5" customHeight="1">
      <c r="B146" s="32">
        <v>3399</v>
      </c>
      <c r="C146" s="32">
        <v>5136</v>
      </c>
      <c r="D146" s="27" t="s">
        <v>131</v>
      </c>
      <c r="E146" s="36">
        <v>600</v>
      </c>
      <c r="F146" s="36"/>
      <c r="G146" s="36">
        <v>600</v>
      </c>
      <c r="H146" s="36"/>
      <c r="I146" s="23"/>
      <c r="J146" s="25"/>
      <c r="K146" s="25"/>
      <c r="L146" s="26"/>
      <c r="N146" s="28"/>
      <c r="O146" s="28"/>
      <c r="P146" s="28"/>
      <c r="Q146" s="28"/>
      <c r="R146" s="28"/>
      <c r="S146" s="28"/>
      <c r="T146" s="28"/>
      <c r="U146" s="28"/>
    </row>
    <row r="147" spans="2:21" s="27" customFormat="1" ht="22.5" customHeight="1">
      <c r="B147" s="32">
        <v>3399</v>
      </c>
      <c r="C147" s="32">
        <v>5139</v>
      </c>
      <c r="D147" s="27" t="s">
        <v>83</v>
      </c>
      <c r="E147" s="36">
        <v>7000</v>
      </c>
      <c r="F147" s="36"/>
      <c r="G147" s="36">
        <v>7000</v>
      </c>
      <c r="H147" s="36">
        <v>3057</v>
      </c>
      <c r="I147" s="23"/>
      <c r="J147" s="25"/>
      <c r="K147" s="25"/>
      <c r="L147" s="26"/>
      <c r="N147" s="28"/>
      <c r="O147" s="28"/>
      <c r="P147" s="28"/>
      <c r="Q147" s="28"/>
      <c r="R147" s="28"/>
      <c r="S147" s="28"/>
      <c r="T147" s="28"/>
      <c r="U147" s="28"/>
    </row>
    <row r="148" spans="2:43" s="20" customFormat="1" ht="22.5" customHeight="1">
      <c r="B148" s="29">
        <v>3399</v>
      </c>
      <c r="C148" s="29">
        <v>5169</v>
      </c>
      <c r="D148" s="20" t="s">
        <v>88</v>
      </c>
      <c r="E148" s="30"/>
      <c r="F148" s="30"/>
      <c r="G148" s="30"/>
      <c r="H148" s="30"/>
      <c r="I148" s="23"/>
      <c r="J148" s="25"/>
      <c r="K148" s="25"/>
      <c r="L148" s="26"/>
      <c r="M148" s="27"/>
      <c r="N148" s="28"/>
      <c r="O148" s="28"/>
      <c r="P148" s="28"/>
      <c r="Q148" s="28"/>
      <c r="R148" s="28"/>
      <c r="S148" s="28"/>
      <c r="T148" s="28"/>
      <c r="U148" s="28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2:43" s="20" customFormat="1" ht="22.5" customHeight="1">
      <c r="B149" s="29">
        <v>3399</v>
      </c>
      <c r="C149" s="29">
        <v>5175</v>
      </c>
      <c r="D149" s="20" t="s">
        <v>122</v>
      </c>
      <c r="E149" s="30"/>
      <c r="F149" s="30"/>
      <c r="G149" s="30"/>
      <c r="H149" s="30">
        <v>0</v>
      </c>
      <c r="I149" s="23"/>
      <c r="J149" s="25"/>
      <c r="K149" s="25"/>
      <c r="L149" s="26"/>
      <c r="M149" s="27"/>
      <c r="N149" s="28"/>
      <c r="O149" s="28"/>
      <c r="P149" s="28"/>
      <c r="Q149" s="28"/>
      <c r="R149" s="28"/>
      <c r="S149" s="28"/>
      <c r="T149" s="28"/>
      <c r="U149" s="28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2:43" s="20" customFormat="1" ht="22.5" customHeight="1">
      <c r="B150" s="29">
        <v>3399</v>
      </c>
      <c r="C150" s="29">
        <v>5194</v>
      </c>
      <c r="D150" s="20" t="s">
        <v>138</v>
      </c>
      <c r="E150" s="60">
        <v>25000</v>
      </c>
      <c r="F150" s="36"/>
      <c r="G150" s="37">
        <v>20000</v>
      </c>
      <c r="H150" s="37">
        <v>18331</v>
      </c>
      <c r="I150" s="23"/>
      <c r="J150" s="25" t="s">
        <v>139</v>
      </c>
      <c r="K150" s="25"/>
      <c r="L150" s="26"/>
      <c r="M150" s="27"/>
      <c r="N150" s="28"/>
      <c r="O150" s="28"/>
      <c r="P150" s="28"/>
      <c r="Q150" s="28"/>
      <c r="R150" s="28"/>
      <c r="S150" s="28"/>
      <c r="T150" s="28"/>
      <c r="U150" s="28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2:43" s="20" customFormat="1" ht="22.5" customHeight="1">
      <c r="B151" s="55">
        <v>3399</v>
      </c>
      <c r="C151" s="55"/>
      <c r="D151" s="53" t="s">
        <v>140</v>
      </c>
      <c r="E151" s="54">
        <f>SUM(E146:E150)</f>
        <v>32600</v>
      </c>
      <c r="F151" s="54">
        <f>SUM(F146:F150)</f>
        <v>0</v>
      </c>
      <c r="G151" s="54">
        <f>SUM(G146:G150)</f>
        <v>27600</v>
      </c>
      <c r="H151" s="54">
        <f>SUM(H146:H150)</f>
        <v>21388</v>
      </c>
      <c r="I151" s="23"/>
      <c r="J151" s="25"/>
      <c r="K151" s="25"/>
      <c r="L151" s="26"/>
      <c r="M151" s="27"/>
      <c r="N151" s="28"/>
      <c r="O151" s="28"/>
      <c r="P151" s="28"/>
      <c r="Q151" s="28"/>
      <c r="R151" s="28"/>
      <c r="S151" s="28"/>
      <c r="T151" s="28"/>
      <c r="U151" s="28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2:43" s="20" customFormat="1" ht="22.5" customHeight="1">
      <c r="B152" s="10"/>
      <c r="C152" s="11">
        <v>2023</v>
      </c>
      <c r="D152" s="11" t="s">
        <v>82</v>
      </c>
      <c r="E152" s="12" t="s">
        <v>1</v>
      </c>
      <c r="F152" s="12"/>
      <c r="G152" s="12" t="s">
        <v>2</v>
      </c>
      <c r="H152" s="13" t="s">
        <v>3</v>
      </c>
      <c r="I152" s="23"/>
      <c r="J152" s="25"/>
      <c r="K152" s="25"/>
      <c r="L152" s="26"/>
      <c r="M152" s="27"/>
      <c r="N152" s="28"/>
      <c r="O152" s="28"/>
      <c r="P152" s="28"/>
      <c r="Q152" s="28"/>
      <c r="R152" s="28"/>
      <c r="S152" s="28"/>
      <c r="T152" s="28"/>
      <c r="U152" s="28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2:43" s="20" customFormat="1" ht="22.5" customHeight="1">
      <c r="B153" s="21" t="s">
        <v>4</v>
      </c>
      <c r="C153" s="21" t="s">
        <v>5</v>
      </c>
      <c r="D153" s="21"/>
      <c r="E153" s="12">
        <v>2023</v>
      </c>
      <c r="F153" s="12"/>
      <c r="G153" s="12">
        <v>2022</v>
      </c>
      <c r="H153" s="22" t="s">
        <v>6</v>
      </c>
      <c r="I153" s="23"/>
      <c r="J153" s="25"/>
      <c r="K153" s="25"/>
      <c r="L153" s="26"/>
      <c r="M153" s="27"/>
      <c r="N153" s="28"/>
      <c r="O153" s="28"/>
      <c r="P153" s="28"/>
      <c r="Q153" s="28"/>
      <c r="R153" s="28"/>
      <c r="S153" s="28"/>
      <c r="T153" s="28"/>
      <c r="U153" s="28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</row>
    <row r="154" spans="2:21" s="27" customFormat="1" ht="22.5" customHeight="1">
      <c r="B154" s="32">
        <v>3412</v>
      </c>
      <c r="C154" s="32">
        <v>5011</v>
      </c>
      <c r="D154" s="27" t="s">
        <v>141</v>
      </c>
      <c r="E154" s="36">
        <v>280000</v>
      </c>
      <c r="F154" s="36"/>
      <c r="G154" s="36">
        <v>260000</v>
      </c>
      <c r="H154" s="36">
        <v>248452</v>
      </c>
      <c r="I154" s="23"/>
      <c r="J154" s="25" t="s">
        <v>142</v>
      </c>
      <c r="K154" s="25"/>
      <c r="L154" s="26"/>
      <c r="N154" s="28"/>
      <c r="O154" s="28"/>
      <c r="P154" s="28"/>
      <c r="Q154" s="28"/>
      <c r="R154" s="28"/>
      <c r="S154" s="28"/>
      <c r="T154" s="28"/>
      <c r="U154" s="28"/>
    </row>
    <row r="155" spans="2:21" s="27" customFormat="1" ht="22.5" customHeight="1">
      <c r="B155" s="32">
        <v>3412</v>
      </c>
      <c r="C155" s="32">
        <v>5021</v>
      </c>
      <c r="D155" s="27" t="s">
        <v>95</v>
      </c>
      <c r="E155" s="36">
        <v>50000</v>
      </c>
      <c r="F155" s="36"/>
      <c r="G155" s="36">
        <v>50000</v>
      </c>
      <c r="H155" s="36">
        <v>39446</v>
      </c>
      <c r="I155" s="23"/>
      <c r="J155" s="25" t="s">
        <v>143</v>
      </c>
      <c r="K155" s="25"/>
      <c r="L155" s="26"/>
      <c r="N155" s="28"/>
      <c r="O155" s="28"/>
      <c r="P155" s="28"/>
      <c r="Q155" s="28"/>
      <c r="R155" s="28"/>
      <c r="S155" s="28"/>
      <c r="T155" s="28"/>
      <c r="U155" s="28"/>
    </row>
    <row r="156" spans="2:21" s="27" customFormat="1" ht="22.5" customHeight="1">
      <c r="B156" s="32">
        <v>3412</v>
      </c>
      <c r="C156" s="32">
        <v>5031</v>
      </c>
      <c r="D156" s="27" t="s">
        <v>97</v>
      </c>
      <c r="E156" s="36">
        <v>70000</v>
      </c>
      <c r="F156" s="36"/>
      <c r="G156" s="36">
        <v>70000</v>
      </c>
      <c r="H156" s="36">
        <v>59986</v>
      </c>
      <c r="I156" s="23"/>
      <c r="J156" s="25"/>
      <c r="K156" s="25"/>
      <c r="L156" s="26"/>
      <c r="N156" s="28"/>
      <c r="O156" s="28"/>
      <c r="P156" s="28"/>
      <c r="Q156" s="28"/>
      <c r="R156" s="28"/>
      <c r="S156" s="28"/>
      <c r="T156" s="28"/>
      <c r="U156" s="28"/>
    </row>
    <row r="157" spans="2:21" s="27" customFormat="1" ht="22.5" customHeight="1">
      <c r="B157" s="32">
        <v>3412</v>
      </c>
      <c r="C157" s="32">
        <v>5032</v>
      </c>
      <c r="D157" s="27" t="s">
        <v>98</v>
      </c>
      <c r="E157" s="36">
        <v>30000</v>
      </c>
      <c r="F157" s="36"/>
      <c r="G157" s="36">
        <v>30000</v>
      </c>
      <c r="H157" s="36">
        <v>21769</v>
      </c>
      <c r="I157" s="23"/>
      <c r="J157" s="25"/>
      <c r="K157" s="25"/>
      <c r="L157" s="26"/>
      <c r="N157" s="28"/>
      <c r="O157" s="28"/>
      <c r="P157" s="28"/>
      <c r="Q157" s="28"/>
      <c r="R157" s="28"/>
      <c r="S157" s="28"/>
      <c r="T157" s="28"/>
      <c r="U157" s="28"/>
    </row>
    <row r="158" spans="2:21" s="27" customFormat="1" ht="22.5" customHeight="1">
      <c r="B158" s="32">
        <v>3412</v>
      </c>
      <c r="C158" s="32">
        <v>5137</v>
      </c>
      <c r="D158" s="27" t="s">
        <v>121</v>
      </c>
      <c r="E158" s="86">
        <v>10000</v>
      </c>
      <c r="F158" s="36"/>
      <c r="G158" s="36">
        <v>50000</v>
      </c>
      <c r="H158" s="36">
        <v>3829</v>
      </c>
      <c r="I158" s="23"/>
      <c r="J158" s="39" t="s">
        <v>144</v>
      </c>
      <c r="K158" s="25"/>
      <c r="L158" s="26"/>
      <c r="N158" s="28"/>
      <c r="O158" s="28"/>
      <c r="P158" s="28"/>
      <c r="Q158" s="28"/>
      <c r="R158" s="28"/>
      <c r="S158" s="28"/>
      <c r="T158" s="28"/>
      <c r="U158" s="28"/>
    </row>
    <row r="159" spans="2:21" s="27" customFormat="1" ht="22.5" customHeight="1">
      <c r="B159" s="32">
        <v>3412</v>
      </c>
      <c r="C159" s="32">
        <v>5139</v>
      </c>
      <c r="D159" s="27" t="s">
        <v>83</v>
      </c>
      <c r="E159" s="36">
        <v>30000</v>
      </c>
      <c r="F159" s="36"/>
      <c r="G159" s="36">
        <v>30000</v>
      </c>
      <c r="H159" s="36">
        <v>13509</v>
      </c>
      <c r="I159" s="23"/>
      <c r="J159" s="25"/>
      <c r="K159" s="25"/>
      <c r="L159" s="26"/>
      <c r="N159" s="28"/>
      <c r="O159" s="28"/>
      <c r="P159" s="28"/>
      <c r="Q159" s="28"/>
      <c r="R159" s="28"/>
      <c r="S159" s="28"/>
      <c r="T159" s="28"/>
      <c r="U159" s="28"/>
    </row>
    <row r="160" spans="2:21" s="27" customFormat="1" ht="22.5" customHeight="1">
      <c r="B160" s="32">
        <v>3412</v>
      </c>
      <c r="C160" s="32">
        <v>5141</v>
      </c>
      <c r="D160" s="27" t="s">
        <v>84</v>
      </c>
      <c r="E160" s="36"/>
      <c r="F160" s="36"/>
      <c r="G160" s="36"/>
      <c r="H160" s="36"/>
      <c r="I160" s="23"/>
      <c r="J160" s="25" t="s">
        <v>101</v>
      </c>
      <c r="K160" s="25"/>
      <c r="L160" s="26"/>
      <c r="N160" s="28"/>
      <c r="O160" s="28"/>
      <c r="P160" s="28"/>
      <c r="Q160" s="28"/>
      <c r="R160" s="28"/>
      <c r="S160" s="28"/>
      <c r="T160" s="28"/>
      <c r="U160" s="28"/>
    </row>
    <row r="161" spans="2:21" s="27" customFormat="1" ht="22.5" customHeight="1">
      <c r="B161" s="32">
        <v>3412</v>
      </c>
      <c r="C161" s="32">
        <v>5149</v>
      </c>
      <c r="D161" s="27" t="s">
        <v>86</v>
      </c>
      <c r="E161" s="36"/>
      <c r="F161" s="36"/>
      <c r="G161" s="36"/>
      <c r="H161" s="36"/>
      <c r="I161" s="23"/>
      <c r="J161" s="25"/>
      <c r="K161" s="25"/>
      <c r="L161" s="26"/>
      <c r="N161" s="28"/>
      <c r="O161" s="28"/>
      <c r="P161" s="28"/>
      <c r="Q161" s="28"/>
      <c r="R161" s="28"/>
      <c r="S161" s="28"/>
      <c r="T161" s="28"/>
      <c r="U161" s="28"/>
    </row>
    <row r="162" spans="2:21" s="27" customFormat="1" ht="22.5" customHeight="1">
      <c r="B162" s="32">
        <v>3412</v>
      </c>
      <c r="C162" s="32">
        <v>5153</v>
      </c>
      <c r="D162" s="27" t="s">
        <v>145</v>
      </c>
      <c r="E162" s="60">
        <v>250000</v>
      </c>
      <c r="F162" s="36"/>
      <c r="G162" s="36">
        <v>150000</v>
      </c>
      <c r="H162" s="36">
        <v>148440.94</v>
      </c>
      <c r="I162" s="23"/>
      <c r="J162" s="25"/>
      <c r="K162" s="25"/>
      <c r="L162" s="26"/>
      <c r="N162" s="28"/>
      <c r="O162" s="28"/>
      <c r="P162" s="28"/>
      <c r="Q162" s="28"/>
      <c r="R162" s="28"/>
      <c r="S162" s="28"/>
      <c r="T162" s="28"/>
      <c r="U162" s="28"/>
    </row>
    <row r="163" spans="2:21" s="27" customFormat="1" ht="22.5" customHeight="1">
      <c r="B163" s="32">
        <v>3412</v>
      </c>
      <c r="C163" s="32">
        <v>5154</v>
      </c>
      <c r="D163" s="27" t="s">
        <v>102</v>
      </c>
      <c r="E163" s="60">
        <v>150000</v>
      </c>
      <c r="F163" s="36"/>
      <c r="G163" s="36">
        <v>100000</v>
      </c>
      <c r="H163" s="36">
        <v>48522.45</v>
      </c>
      <c r="I163" s="23"/>
      <c r="J163" s="25"/>
      <c r="K163" s="25"/>
      <c r="L163" s="26"/>
      <c r="N163" s="28"/>
      <c r="O163" s="28"/>
      <c r="P163" s="28"/>
      <c r="Q163" s="28"/>
      <c r="R163" s="28"/>
      <c r="S163" s="28"/>
      <c r="T163" s="28"/>
      <c r="U163" s="28"/>
    </row>
    <row r="164" spans="2:21" s="27" customFormat="1" ht="22.5" customHeight="1">
      <c r="B164" s="32">
        <v>3412</v>
      </c>
      <c r="C164" s="32">
        <v>5163</v>
      </c>
      <c r="D164" s="27" t="s">
        <v>87</v>
      </c>
      <c r="E164" s="36"/>
      <c r="F164" s="36"/>
      <c r="G164" s="36"/>
      <c r="H164" s="36">
        <v>0</v>
      </c>
      <c r="I164" s="23"/>
      <c r="J164" s="25"/>
      <c r="K164" s="25"/>
      <c r="L164" s="26"/>
      <c r="N164" s="28"/>
      <c r="O164" s="28"/>
      <c r="P164" s="28"/>
      <c r="Q164" s="28"/>
      <c r="R164" s="28"/>
      <c r="S164" s="28"/>
      <c r="T164" s="28"/>
      <c r="U164" s="28"/>
    </row>
    <row r="165" spans="2:21" s="27" customFormat="1" ht="22.5" customHeight="1">
      <c r="B165" s="32">
        <v>3412</v>
      </c>
      <c r="C165" s="32">
        <v>5169</v>
      </c>
      <c r="D165" s="27" t="s">
        <v>88</v>
      </c>
      <c r="E165" s="36">
        <v>22000</v>
      </c>
      <c r="F165" s="36"/>
      <c r="G165" s="36">
        <v>15000</v>
      </c>
      <c r="H165" s="36">
        <v>20570</v>
      </c>
      <c r="I165" s="23"/>
      <c r="J165" s="25"/>
      <c r="K165" s="25"/>
      <c r="L165" s="26"/>
      <c r="N165" s="28"/>
      <c r="O165" s="28"/>
      <c r="P165" s="28"/>
      <c r="Q165" s="28"/>
      <c r="R165" s="28"/>
      <c r="S165" s="28"/>
      <c r="T165" s="28"/>
      <c r="U165" s="28"/>
    </row>
    <row r="166" spans="2:21" s="27" customFormat="1" ht="22.5" customHeight="1">
      <c r="B166" s="32">
        <v>3412</v>
      </c>
      <c r="C166" s="32">
        <v>5171</v>
      </c>
      <c r="D166" s="27" t="s">
        <v>89</v>
      </c>
      <c r="E166" s="36">
        <v>50000</v>
      </c>
      <c r="F166" s="36"/>
      <c r="G166" s="36">
        <v>90000</v>
      </c>
      <c r="H166" s="36">
        <v>12712</v>
      </c>
      <c r="I166" s="23"/>
      <c r="J166" s="25"/>
      <c r="K166" s="25"/>
      <c r="L166" s="26"/>
      <c r="N166" s="28"/>
      <c r="O166" s="28"/>
      <c r="P166" s="28"/>
      <c r="Q166" s="28"/>
      <c r="R166" s="28"/>
      <c r="S166" s="28"/>
      <c r="T166" s="28"/>
      <c r="U166" s="28"/>
    </row>
    <row r="167" spans="2:21" s="27" customFormat="1" ht="22.5" customHeight="1">
      <c r="B167" s="32">
        <v>3412</v>
      </c>
      <c r="C167" s="32">
        <v>5173</v>
      </c>
      <c r="D167" s="27" t="s">
        <v>106</v>
      </c>
      <c r="E167" s="36"/>
      <c r="F167" s="36"/>
      <c r="G167" s="36"/>
      <c r="H167" s="36">
        <v>0</v>
      </c>
      <c r="I167" s="23"/>
      <c r="J167" s="25"/>
      <c r="K167" s="25"/>
      <c r="L167" s="26"/>
      <c r="N167" s="28"/>
      <c r="O167" s="28"/>
      <c r="P167" s="28"/>
      <c r="Q167" s="28"/>
      <c r="R167" s="28"/>
      <c r="S167" s="28"/>
      <c r="T167" s="28"/>
      <c r="U167" s="28"/>
    </row>
    <row r="168" spans="2:21" s="27" customFormat="1" ht="22.5" customHeight="1">
      <c r="B168" s="32">
        <v>3412</v>
      </c>
      <c r="C168" s="32">
        <v>5660</v>
      </c>
      <c r="D168" s="27" t="s">
        <v>146</v>
      </c>
      <c r="E168" s="36"/>
      <c r="F168" s="36"/>
      <c r="G168" s="36"/>
      <c r="H168" s="36"/>
      <c r="I168" s="23"/>
      <c r="J168" s="25"/>
      <c r="K168" s="25"/>
      <c r="L168" s="26"/>
      <c r="N168" s="28"/>
      <c r="O168" s="28"/>
      <c r="P168" s="28"/>
      <c r="Q168" s="28"/>
      <c r="R168" s="28"/>
      <c r="S168" s="28"/>
      <c r="T168" s="28"/>
      <c r="U168" s="28"/>
    </row>
    <row r="169" spans="2:21" s="27" customFormat="1" ht="22.5" customHeight="1">
      <c r="B169" s="32">
        <v>3412</v>
      </c>
      <c r="C169" s="32">
        <v>6121</v>
      </c>
      <c r="D169" s="27" t="s">
        <v>90</v>
      </c>
      <c r="E169" s="86"/>
      <c r="F169" s="36"/>
      <c r="G169" s="36">
        <v>50000</v>
      </c>
      <c r="H169" s="36"/>
      <c r="I169" s="23"/>
      <c r="J169" s="39" t="s">
        <v>147</v>
      </c>
      <c r="K169" s="25"/>
      <c r="L169" s="26"/>
      <c r="N169" s="28"/>
      <c r="O169" s="28"/>
      <c r="P169" s="28"/>
      <c r="Q169" s="28"/>
      <c r="R169" s="28"/>
      <c r="S169" s="28"/>
      <c r="T169" s="28"/>
      <c r="U169" s="28"/>
    </row>
    <row r="170" spans="2:43" s="9" customFormat="1" ht="22.5" customHeight="1">
      <c r="B170" s="52">
        <v>3412</v>
      </c>
      <c r="C170" s="52"/>
      <c r="D170" s="53" t="s">
        <v>55</v>
      </c>
      <c r="E170" s="54">
        <f>SUM(E154:E169)</f>
        <v>942000</v>
      </c>
      <c r="F170" s="54"/>
      <c r="G170" s="54">
        <f>SUM(G154:G169)</f>
        <v>895000</v>
      </c>
      <c r="H170" s="54">
        <f>SUM(H154:H169)</f>
        <v>617236.3899999999</v>
      </c>
      <c r="I170" s="14"/>
      <c r="J170" s="16"/>
      <c r="K170" s="16"/>
      <c r="L170" s="17"/>
      <c r="M170" s="18"/>
      <c r="N170" s="19"/>
      <c r="O170" s="19"/>
      <c r="P170" s="19"/>
      <c r="Q170" s="19"/>
      <c r="R170" s="19"/>
      <c r="S170" s="19"/>
      <c r="T170" s="19"/>
      <c r="U170" s="19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</row>
    <row r="171" spans="2:23" s="27" customFormat="1" ht="22.5" customHeight="1">
      <c r="B171" s="32">
        <v>3631</v>
      </c>
      <c r="C171" s="32">
        <v>5139</v>
      </c>
      <c r="D171" s="27" t="s">
        <v>83</v>
      </c>
      <c r="E171" s="36">
        <v>2200</v>
      </c>
      <c r="F171" s="88"/>
      <c r="G171" s="36">
        <v>2200</v>
      </c>
      <c r="H171" s="36">
        <v>0</v>
      </c>
      <c r="I171" s="23"/>
      <c r="J171" s="25"/>
      <c r="K171" s="25"/>
      <c r="L171" s="26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2:43" s="20" customFormat="1" ht="22.5" customHeight="1">
      <c r="B172" s="29">
        <v>3631</v>
      </c>
      <c r="C172" s="29">
        <v>5154</v>
      </c>
      <c r="D172" s="20" t="s">
        <v>102</v>
      </c>
      <c r="E172" s="34">
        <v>450000</v>
      </c>
      <c r="F172" s="30"/>
      <c r="G172" s="30">
        <v>270000</v>
      </c>
      <c r="H172" s="30">
        <v>312834.6</v>
      </c>
      <c r="I172" s="23"/>
      <c r="J172" s="25"/>
      <c r="K172" s="25"/>
      <c r="L172" s="26"/>
      <c r="M172" s="27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</row>
    <row r="173" spans="2:43" s="20" customFormat="1" ht="22.5" customHeight="1">
      <c r="B173" s="29">
        <v>3631</v>
      </c>
      <c r="C173" s="29">
        <v>5169</v>
      </c>
      <c r="D173" s="20" t="s">
        <v>117</v>
      </c>
      <c r="E173" s="30">
        <v>1000</v>
      </c>
      <c r="F173" s="30"/>
      <c r="G173" s="30">
        <v>1000</v>
      </c>
      <c r="H173" s="30">
        <v>0</v>
      </c>
      <c r="I173" s="23"/>
      <c r="J173" s="25"/>
      <c r="K173" s="25"/>
      <c r="L173" s="26"/>
      <c r="M173" s="27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2:43" s="20" customFormat="1" ht="22.5" customHeight="1">
      <c r="B174" s="29">
        <v>3631</v>
      </c>
      <c r="C174" s="29">
        <v>5171</v>
      </c>
      <c r="D174" s="20" t="s">
        <v>89</v>
      </c>
      <c r="E174" s="30">
        <v>100000</v>
      </c>
      <c r="F174" s="30"/>
      <c r="G174" s="30">
        <v>100000</v>
      </c>
      <c r="H174" s="30">
        <v>22850.85</v>
      </c>
      <c r="I174" s="23"/>
      <c r="J174" s="25" t="s">
        <v>148</v>
      </c>
      <c r="K174" s="25"/>
      <c r="L174" s="26"/>
      <c r="M174" s="27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</row>
    <row r="175" spans="2:43" s="20" customFormat="1" ht="22.5" customHeight="1">
      <c r="B175" s="29">
        <v>3631</v>
      </c>
      <c r="C175" s="29">
        <v>6121</v>
      </c>
      <c r="D175" s="20" t="s">
        <v>90</v>
      </c>
      <c r="E175" s="82">
        <v>100000</v>
      </c>
      <c r="F175" s="30"/>
      <c r="G175" s="30">
        <v>100000</v>
      </c>
      <c r="H175" s="30">
        <v>27225</v>
      </c>
      <c r="I175" s="23"/>
      <c r="J175" s="39" t="s">
        <v>149</v>
      </c>
      <c r="K175" s="25"/>
      <c r="L175" s="26"/>
      <c r="M175" s="27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2:43" s="9" customFormat="1" ht="22.5" customHeight="1">
      <c r="B176" s="52">
        <v>3631</v>
      </c>
      <c r="C176" s="52"/>
      <c r="D176" s="53" t="s">
        <v>150</v>
      </c>
      <c r="E176" s="54">
        <f>SUM(E171:E175)</f>
        <v>653200</v>
      </c>
      <c r="F176" s="54"/>
      <c r="G176" s="54">
        <f>SUM(G171:G175)</f>
        <v>473200</v>
      </c>
      <c r="H176" s="54">
        <f>SUM(H171:H175)</f>
        <v>362910.44999999995</v>
      </c>
      <c r="I176" s="14"/>
      <c r="J176" s="16"/>
      <c r="K176" s="16"/>
      <c r="L176" s="17"/>
      <c r="M176" s="18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</row>
    <row r="177" spans="2:23" s="27" customFormat="1" ht="22.5" customHeight="1">
      <c r="B177" s="32">
        <v>3632</v>
      </c>
      <c r="C177" s="32">
        <v>5169</v>
      </c>
      <c r="D177" s="27" t="s">
        <v>88</v>
      </c>
      <c r="E177" s="36"/>
      <c r="F177" s="36"/>
      <c r="G177" s="36">
        <v>21300</v>
      </c>
      <c r="H177" s="36">
        <v>19725</v>
      </c>
      <c r="I177" s="23"/>
      <c r="J177" s="25" t="s">
        <v>151</v>
      </c>
      <c r="K177" s="25"/>
      <c r="L177" s="26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2:43" s="9" customFormat="1" ht="22.5" customHeight="1">
      <c r="B178" s="52">
        <v>3632</v>
      </c>
      <c r="C178" s="52"/>
      <c r="D178" s="53" t="s">
        <v>152</v>
      </c>
      <c r="E178" s="54">
        <f>SUM(E177)</f>
        <v>0</v>
      </c>
      <c r="F178" s="54">
        <f>SUM(F177)</f>
        <v>0</v>
      </c>
      <c r="G178" s="54">
        <f>SUM(G177)</f>
        <v>21300</v>
      </c>
      <c r="H178" s="54">
        <f>SUM(H177)</f>
        <v>19725</v>
      </c>
      <c r="I178" s="14"/>
      <c r="J178" s="16"/>
      <c r="K178" s="16"/>
      <c r="L178" s="17"/>
      <c r="M178" s="18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</row>
    <row r="179" spans="2:23" s="27" customFormat="1" ht="22.5" customHeight="1">
      <c r="B179" s="32">
        <v>3739</v>
      </c>
      <c r="C179" s="32">
        <v>5365</v>
      </c>
      <c r="D179" s="27" t="s">
        <v>128</v>
      </c>
      <c r="E179" s="36">
        <v>60000</v>
      </c>
      <c r="F179" s="36"/>
      <c r="G179" s="36">
        <v>60000</v>
      </c>
      <c r="H179" s="36">
        <v>45296</v>
      </c>
      <c r="I179" s="23"/>
      <c r="J179" s="89" t="s">
        <v>153</v>
      </c>
      <c r="K179" s="25"/>
      <c r="L179" s="26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2:43" s="9" customFormat="1" ht="22.5" customHeight="1">
      <c r="B180" s="52">
        <v>3739</v>
      </c>
      <c r="C180" s="52"/>
      <c r="D180" s="53" t="s">
        <v>154</v>
      </c>
      <c r="E180" s="54">
        <f>SUM(E179)</f>
        <v>60000</v>
      </c>
      <c r="F180" s="54"/>
      <c r="G180" s="54">
        <f>SUM(G179)</f>
        <v>60000</v>
      </c>
      <c r="H180" s="54">
        <f>SUM(H179)</f>
        <v>45296</v>
      </c>
      <c r="I180" s="14"/>
      <c r="J180" s="16"/>
      <c r="K180" s="16"/>
      <c r="L180" s="17"/>
      <c r="M180" s="18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</row>
    <row r="181" spans="2:43" s="20" customFormat="1" ht="22.5" customHeight="1">
      <c r="B181" s="29">
        <v>3721</v>
      </c>
      <c r="C181" s="29">
        <v>5169</v>
      </c>
      <c r="D181" s="20" t="s">
        <v>88</v>
      </c>
      <c r="E181" s="30">
        <v>8000</v>
      </c>
      <c r="F181" s="30"/>
      <c r="G181" s="30">
        <v>5000</v>
      </c>
      <c r="H181" s="30">
        <v>5995.79</v>
      </c>
      <c r="I181" s="23"/>
      <c r="J181" s="25" t="s">
        <v>155</v>
      </c>
      <c r="K181" s="25"/>
      <c r="L181" s="26"/>
      <c r="M181" s="27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</row>
    <row r="182" spans="2:43" s="20" customFormat="1" ht="22.5" customHeight="1">
      <c r="B182" s="55">
        <v>3721</v>
      </c>
      <c r="C182" s="55"/>
      <c r="D182" s="53" t="s">
        <v>156</v>
      </c>
      <c r="E182" s="54">
        <f>SUM(E181)</f>
        <v>8000</v>
      </c>
      <c r="F182" s="54"/>
      <c r="G182" s="54">
        <f>SUM(G181)</f>
        <v>5000</v>
      </c>
      <c r="H182" s="54">
        <f>SUM(H181)</f>
        <v>5995.79</v>
      </c>
      <c r="I182" s="23"/>
      <c r="J182" s="25"/>
      <c r="K182" s="25"/>
      <c r="L182" s="26"/>
      <c r="M182" s="27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</row>
    <row r="183" spans="2:23" s="27" customFormat="1" ht="22.5" customHeight="1">
      <c r="B183" s="32">
        <v>3722</v>
      </c>
      <c r="C183" s="32">
        <v>5137</v>
      </c>
      <c r="D183" s="27" t="s">
        <v>121</v>
      </c>
      <c r="E183" s="36">
        <v>2000</v>
      </c>
      <c r="F183" s="36"/>
      <c r="G183" s="36">
        <v>2000</v>
      </c>
      <c r="H183" s="36"/>
      <c r="I183" s="23"/>
      <c r="J183" s="25"/>
      <c r="K183" s="25"/>
      <c r="L183" s="26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2:23" s="27" customFormat="1" ht="22.5" customHeight="1">
      <c r="B184" s="32">
        <v>3722</v>
      </c>
      <c r="C184" s="32">
        <v>5139</v>
      </c>
      <c r="D184" s="27" t="s">
        <v>83</v>
      </c>
      <c r="E184" s="36">
        <v>2000</v>
      </c>
      <c r="F184" s="36"/>
      <c r="G184" s="36">
        <v>2000</v>
      </c>
      <c r="H184" s="36">
        <v>360</v>
      </c>
      <c r="I184" s="23"/>
      <c r="J184" s="25" t="s">
        <v>157</v>
      </c>
      <c r="K184" s="25"/>
      <c r="L184" s="26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2:23" s="27" customFormat="1" ht="22.5" customHeight="1">
      <c r="B185" s="32">
        <v>3722</v>
      </c>
      <c r="C185" s="32">
        <v>5156</v>
      </c>
      <c r="D185" s="27" t="s">
        <v>158</v>
      </c>
      <c r="E185" s="36"/>
      <c r="F185" s="36"/>
      <c r="G185" s="36">
        <v>0</v>
      </c>
      <c r="H185" s="36">
        <v>0</v>
      </c>
      <c r="I185" s="23"/>
      <c r="J185" s="25"/>
      <c r="K185" s="25"/>
      <c r="L185" s="26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2:43" s="20" customFormat="1" ht="22.5" customHeight="1">
      <c r="B186" s="29">
        <v>3722</v>
      </c>
      <c r="C186" s="29">
        <v>5164</v>
      </c>
      <c r="D186" s="20" t="s">
        <v>159</v>
      </c>
      <c r="E186" s="30">
        <v>2000</v>
      </c>
      <c r="F186" s="30"/>
      <c r="G186" s="30">
        <v>2000</v>
      </c>
      <c r="H186" s="30">
        <v>2000</v>
      </c>
      <c r="I186" s="23"/>
      <c r="J186" s="25"/>
      <c r="K186" s="25"/>
      <c r="L186" s="26"/>
      <c r="M186" s="27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</row>
    <row r="187" spans="2:43" s="20" customFormat="1" ht="22.5" customHeight="1">
      <c r="B187" s="29">
        <v>3722</v>
      </c>
      <c r="C187" s="29">
        <v>5169</v>
      </c>
      <c r="D187" s="20" t="s">
        <v>88</v>
      </c>
      <c r="E187" s="30">
        <v>600000</v>
      </c>
      <c r="F187" s="30"/>
      <c r="G187" s="30">
        <v>580000</v>
      </c>
      <c r="H187" s="30">
        <v>522847.98</v>
      </c>
      <c r="I187" s="23"/>
      <c r="J187" s="25"/>
      <c r="K187" s="25"/>
      <c r="L187" s="26"/>
      <c r="M187" s="27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</row>
    <row r="188" spans="2:43" s="20" customFormat="1" ht="22.5" customHeight="1">
      <c r="B188" s="29">
        <v>3722</v>
      </c>
      <c r="C188" s="29">
        <v>5229</v>
      </c>
      <c r="D188" s="20" t="s">
        <v>160</v>
      </c>
      <c r="E188" s="30">
        <v>200000</v>
      </c>
      <c r="F188" s="30"/>
      <c r="G188" s="30">
        <v>200000</v>
      </c>
      <c r="H188" s="30">
        <v>198645</v>
      </c>
      <c r="I188" s="23"/>
      <c r="J188" s="25" t="s">
        <v>161</v>
      </c>
      <c r="K188" s="25"/>
      <c r="L188" s="26"/>
      <c r="M188" s="27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</row>
    <row r="189" spans="2:43" s="20" customFormat="1" ht="22.5" customHeight="1">
      <c r="B189" s="29">
        <v>3722</v>
      </c>
      <c r="C189" s="29">
        <v>6121</v>
      </c>
      <c r="D189" s="20" t="s">
        <v>90</v>
      </c>
      <c r="E189" s="30"/>
      <c r="F189" s="30"/>
      <c r="G189" s="30">
        <v>65000</v>
      </c>
      <c r="H189" s="90">
        <v>20160</v>
      </c>
      <c r="I189" s="23"/>
      <c r="J189" s="91" t="s">
        <v>162</v>
      </c>
      <c r="K189" s="25"/>
      <c r="L189" s="26"/>
      <c r="M189" s="27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</row>
    <row r="190" spans="2:43" s="20" customFormat="1" ht="22.5" customHeight="1">
      <c r="B190" s="52">
        <v>3722</v>
      </c>
      <c r="C190" s="55"/>
      <c r="D190" s="53" t="s">
        <v>163</v>
      </c>
      <c r="E190" s="54">
        <f>SUM(E183:E189)</f>
        <v>806000</v>
      </c>
      <c r="F190" s="54"/>
      <c r="G190" s="54">
        <f>SUM(G183:G189)</f>
        <v>851000</v>
      </c>
      <c r="H190" s="54">
        <f>SUM(H183:H189)</f>
        <v>744012.98</v>
      </c>
      <c r="I190" s="23"/>
      <c r="J190" s="25"/>
      <c r="K190" s="25"/>
      <c r="L190" s="26"/>
      <c r="M190" s="27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</row>
    <row r="191" spans="2:23" s="27" customFormat="1" ht="22.5" customHeight="1">
      <c r="B191" s="32">
        <v>3745</v>
      </c>
      <c r="C191" s="32">
        <v>5011</v>
      </c>
      <c r="D191" s="27" t="s">
        <v>141</v>
      </c>
      <c r="E191" s="60">
        <v>420000</v>
      </c>
      <c r="F191" s="92"/>
      <c r="G191" s="92">
        <v>300000</v>
      </c>
      <c r="H191" s="92">
        <v>283873</v>
      </c>
      <c r="I191" s="23"/>
      <c r="J191" s="91" t="s">
        <v>164</v>
      </c>
      <c r="K191" s="25"/>
      <c r="L191" s="26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s="27" customFormat="1" ht="22.5" customHeight="1">
      <c r="A192" s="27">
        <v>3745</v>
      </c>
      <c r="B192" s="32">
        <v>3745</v>
      </c>
      <c r="C192" s="32">
        <v>5021</v>
      </c>
      <c r="D192" s="27" t="s">
        <v>95</v>
      </c>
      <c r="E192" s="60">
        <v>50000</v>
      </c>
      <c r="F192" s="93"/>
      <c r="G192" s="93">
        <v>150000</v>
      </c>
      <c r="H192" s="93">
        <v>128048</v>
      </c>
      <c r="I192" s="23"/>
      <c r="J192" s="91" t="s">
        <v>165</v>
      </c>
      <c r="K192" s="25"/>
      <c r="L192" s="26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2:23" s="27" customFormat="1" ht="22.5" customHeight="1">
      <c r="B193" s="32">
        <v>3745</v>
      </c>
      <c r="C193" s="32">
        <v>5031</v>
      </c>
      <c r="D193" s="27" t="s">
        <v>97</v>
      </c>
      <c r="E193" s="60">
        <v>105000</v>
      </c>
      <c r="F193" s="93"/>
      <c r="G193" s="93">
        <v>100000</v>
      </c>
      <c r="H193" s="93">
        <v>99343</v>
      </c>
      <c r="I193" s="23"/>
      <c r="J193" s="91"/>
      <c r="K193" s="25"/>
      <c r="L193" s="26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2:23" s="27" customFormat="1" ht="22.5" customHeight="1">
      <c r="B194" s="32">
        <v>3745</v>
      </c>
      <c r="C194" s="32">
        <v>5032</v>
      </c>
      <c r="D194" s="27" t="s">
        <v>98</v>
      </c>
      <c r="E194" s="60">
        <v>40000</v>
      </c>
      <c r="F194" s="93"/>
      <c r="G194" s="93">
        <v>40000</v>
      </c>
      <c r="H194" s="93">
        <v>36776</v>
      </c>
      <c r="I194" s="23"/>
      <c r="J194" s="25"/>
      <c r="K194" s="25"/>
      <c r="L194" s="26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2:23" s="27" customFormat="1" ht="22.5" customHeight="1">
      <c r="B195" s="32">
        <v>3745</v>
      </c>
      <c r="C195" s="32">
        <v>5132</v>
      </c>
      <c r="D195" s="27" t="s">
        <v>99</v>
      </c>
      <c r="E195" s="36">
        <v>6000</v>
      </c>
      <c r="F195" s="36"/>
      <c r="G195" s="36">
        <v>6000</v>
      </c>
      <c r="H195" s="36">
        <v>2365</v>
      </c>
      <c r="I195" s="23"/>
      <c r="J195" s="25"/>
      <c r="K195" s="25"/>
      <c r="L195" s="26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2:43" s="20" customFormat="1" ht="22.5" customHeight="1">
      <c r="B196" s="32">
        <v>3745</v>
      </c>
      <c r="C196" s="32">
        <v>5134</v>
      </c>
      <c r="D196" s="27" t="s">
        <v>166</v>
      </c>
      <c r="E196" s="36">
        <v>10000</v>
      </c>
      <c r="F196" s="36"/>
      <c r="G196" s="36">
        <v>10000</v>
      </c>
      <c r="H196" s="36">
        <v>2211</v>
      </c>
      <c r="I196" s="23"/>
      <c r="J196" s="25"/>
      <c r="K196" s="25"/>
      <c r="L196" s="26"/>
      <c r="M196" s="27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</row>
    <row r="197" spans="2:43" s="20" customFormat="1" ht="22.5" customHeight="1">
      <c r="B197" s="32">
        <v>3745</v>
      </c>
      <c r="C197" s="32">
        <v>5137</v>
      </c>
      <c r="D197" s="27" t="s">
        <v>121</v>
      </c>
      <c r="E197" s="36">
        <v>50000</v>
      </c>
      <c r="F197" s="36"/>
      <c r="G197" s="36">
        <v>90000</v>
      </c>
      <c r="H197" s="36">
        <v>85288</v>
      </c>
      <c r="I197" s="23"/>
      <c r="J197" s="25"/>
      <c r="K197" s="25"/>
      <c r="L197" s="26"/>
      <c r="M197" s="27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</row>
    <row r="198" spans="2:43" s="20" customFormat="1" ht="22.5" customHeight="1">
      <c r="B198" s="32">
        <v>3745</v>
      </c>
      <c r="C198" s="32">
        <v>5139</v>
      </c>
      <c r="D198" s="27" t="s">
        <v>83</v>
      </c>
      <c r="E198" s="36">
        <v>80000</v>
      </c>
      <c r="F198" s="36"/>
      <c r="G198" s="36">
        <v>80000</v>
      </c>
      <c r="H198" s="36">
        <v>70793</v>
      </c>
      <c r="I198" s="23"/>
      <c r="J198" s="25"/>
      <c r="K198" s="25"/>
      <c r="L198" s="26"/>
      <c r="M198" s="27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</row>
    <row r="199" spans="2:43" s="20" customFormat="1" ht="22.5" customHeight="1">
      <c r="B199" s="32">
        <v>3745</v>
      </c>
      <c r="C199" s="32">
        <v>5141</v>
      </c>
      <c r="D199" s="27" t="s">
        <v>84</v>
      </c>
      <c r="E199" s="36"/>
      <c r="F199" s="36"/>
      <c r="G199" s="36"/>
      <c r="H199" s="36"/>
      <c r="I199" s="23"/>
      <c r="J199" s="25"/>
      <c r="K199" s="25"/>
      <c r="L199" s="26"/>
      <c r="M199" s="27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</row>
    <row r="200" spans="2:43" s="20" customFormat="1" ht="22.5" customHeight="1">
      <c r="B200" s="32">
        <v>3745</v>
      </c>
      <c r="C200" s="32">
        <v>5156</v>
      </c>
      <c r="D200" s="27" t="s">
        <v>158</v>
      </c>
      <c r="E200" s="36">
        <v>80000</v>
      </c>
      <c r="F200" s="36"/>
      <c r="G200" s="36">
        <v>70000</v>
      </c>
      <c r="H200" s="36">
        <v>70676</v>
      </c>
      <c r="I200" s="23"/>
      <c r="J200" s="25"/>
      <c r="K200" s="25"/>
      <c r="L200" s="26"/>
      <c r="M200" s="27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</row>
    <row r="201" spans="2:43" s="20" customFormat="1" ht="22.5" customHeight="1">
      <c r="B201" s="32">
        <v>3745</v>
      </c>
      <c r="C201" s="32">
        <v>5163</v>
      </c>
      <c r="D201" s="27" t="s">
        <v>87</v>
      </c>
      <c r="E201" s="36"/>
      <c r="F201" s="36"/>
      <c r="G201" s="36"/>
      <c r="H201" s="36"/>
      <c r="I201" s="23"/>
      <c r="J201" s="25" t="s">
        <v>167</v>
      </c>
      <c r="K201" s="25"/>
      <c r="L201" s="26"/>
      <c r="M201" s="27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</row>
    <row r="202" spans="2:43" s="20" customFormat="1" ht="22.5" customHeight="1">
      <c r="B202" s="29">
        <v>3745</v>
      </c>
      <c r="C202" s="29">
        <v>5169</v>
      </c>
      <c r="D202" s="20" t="s">
        <v>88</v>
      </c>
      <c r="E202" s="36">
        <v>150000</v>
      </c>
      <c r="F202" s="36"/>
      <c r="G202" s="37">
        <v>240000</v>
      </c>
      <c r="H202" s="37">
        <v>217004.63</v>
      </c>
      <c r="I202" s="23"/>
      <c r="J202" s="25"/>
      <c r="K202" s="25"/>
      <c r="L202" s="26"/>
      <c r="M202" s="27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</row>
    <row r="203" spans="2:23" s="27" customFormat="1" ht="22.5" customHeight="1">
      <c r="B203" s="32">
        <v>3745</v>
      </c>
      <c r="C203" s="32">
        <v>5171</v>
      </c>
      <c r="D203" s="27" t="s">
        <v>89</v>
      </c>
      <c r="E203" s="36">
        <v>150000</v>
      </c>
      <c r="F203" s="36"/>
      <c r="G203" s="36">
        <v>305000</v>
      </c>
      <c r="H203" s="36">
        <v>284077.65</v>
      </c>
      <c r="I203" s="23"/>
      <c r="J203" s="25"/>
      <c r="K203" s="25"/>
      <c r="L203" s="26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2:23" s="27" customFormat="1" ht="22.5" customHeight="1">
      <c r="B204" s="32">
        <v>3745</v>
      </c>
      <c r="C204" s="32">
        <v>5173</v>
      </c>
      <c r="D204" s="27" t="s">
        <v>106</v>
      </c>
      <c r="E204" s="36"/>
      <c r="F204" s="36"/>
      <c r="G204" s="36"/>
      <c r="H204" s="36"/>
      <c r="I204" s="23"/>
      <c r="J204" s="25"/>
      <c r="K204" s="25"/>
      <c r="L204" s="26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2:23" s="27" customFormat="1" ht="22.5" customHeight="1">
      <c r="B205" s="32">
        <v>3745</v>
      </c>
      <c r="C205" s="32">
        <v>5175</v>
      </c>
      <c r="D205" s="27" t="s">
        <v>122</v>
      </c>
      <c r="E205" s="36"/>
      <c r="F205" s="36"/>
      <c r="G205" s="36"/>
      <c r="H205" s="36"/>
      <c r="I205" s="23"/>
      <c r="J205" s="25"/>
      <c r="K205" s="25"/>
      <c r="L205" s="26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2:23" s="27" customFormat="1" ht="21" customHeight="1">
      <c r="B206" s="32">
        <v>3745</v>
      </c>
      <c r="C206" s="32">
        <v>6121</v>
      </c>
      <c r="D206" s="27" t="s">
        <v>90</v>
      </c>
      <c r="E206" s="92">
        <v>300000</v>
      </c>
      <c r="F206" s="36"/>
      <c r="G206" s="36">
        <v>922000</v>
      </c>
      <c r="H206" s="36">
        <v>621182.68</v>
      </c>
      <c r="I206" s="23"/>
      <c r="J206" s="91" t="s">
        <v>168</v>
      </c>
      <c r="K206" s="25"/>
      <c r="L206" s="26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2:23" s="27" customFormat="1" ht="21" customHeight="1">
      <c r="B207" s="32">
        <v>3745</v>
      </c>
      <c r="C207" s="32">
        <v>6122</v>
      </c>
      <c r="D207" s="27" t="s">
        <v>129</v>
      </c>
      <c r="E207" s="36"/>
      <c r="F207" s="36"/>
      <c r="G207" s="36">
        <v>240000</v>
      </c>
      <c r="H207" s="36">
        <v>238347</v>
      </c>
      <c r="I207" s="23"/>
      <c r="J207" s="25" t="s">
        <v>169</v>
      </c>
      <c r="K207" s="25"/>
      <c r="L207" s="26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2:43" s="20" customFormat="1" ht="22.5" customHeight="1">
      <c r="B208" s="55">
        <v>3745</v>
      </c>
      <c r="C208" s="55"/>
      <c r="D208" s="53" t="s">
        <v>170</v>
      </c>
      <c r="E208" s="54">
        <f>SUM(E191:E207)</f>
        <v>1441000</v>
      </c>
      <c r="F208" s="54"/>
      <c r="G208" s="54">
        <f>SUM(G191:G207)</f>
        <v>2553000</v>
      </c>
      <c r="H208" s="54">
        <f>SUM(H191:H207)</f>
        <v>2139984.96</v>
      </c>
      <c r="I208" s="23"/>
      <c r="J208" s="25"/>
      <c r="K208" s="25"/>
      <c r="L208" s="26"/>
      <c r="M208" s="27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</row>
    <row r="209" spans="2:23" s="27" customFormat="1" ht="22.5" customHeight="1">
      <c r="B209" s="32">
        <v>4351</v>
      </c>
      <c r="C209" s="32">
        <v>5169</v>
      </c>
      <c r="D209" s="27" t="s">
        <v>88</v>
      </c>
      <c r="E209" s="36">
        <v>20000</v>
      </c>
      <c r="F209" s="36"/>
      <c r="G209" s="36">
        <v>20000</v>
      </c>
      <c r="H209" s="36">
        <v>8750</v>
      </c>
      <c r="I209" s="23"/>
      <c r="J209" s="25"/>
      <c r="K209" s="25"/>
      <c r="L209" s="26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2:43" s="9" customFormat="1" ht="22.5" customHeight="1">
      <c r="B210" s="52">
        <v>4351</v>
      </c>
      <c r="C210" s="52"/>
      <c r="D210" s="53" t="s">
        <v>171</v>
      </c>
      <c r="E210" s="54">
        <f>SUM(E209)</f>
        <v>20000</v>
      </c>
      <c r="F210" s="54"/>
      <c r="G210" s="54">
        <f>SUM(G209)</f>
        <v>20000</v>
      </c>
      <c r="H210" s="54">
        <f>SUM(H209)</f>
        <v>8750</v>
      </c>
      <c r="I210" s="14"/>
      <c r="J210" s="16"/>
      <c r="K210" s="16"/>
      <c r="L210" s="17"/>
      <c r="M210" s="18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</row>
    <row r="211" spans="2:23" s="27" customFormat="1" ht="22.5" customHeight="1">
      <c r="B211" s="32">
        <v>5213</v>
      </c>
      <c r="C211" s="32">
        <v>5903</v>
      </c>
      <c r="D211" s="27" t="s">
        <v>172</v>
      </c>
      <c r="E211" s="36">
        <v>10000</v>
      </c>
      <c r="F211" s="36"/>
      <c r="G211" s="36">
        <v>10000</v>
      </c>
      <c r="H211" s="36"/>
      <c r="I211" s="23"/>
      <c r="J211" s="25"/>
      <c r="K211" s="25"/>
      <c r="L211" s="26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2:43" s="20" customFormat="1" ht="22.5" customHeight="1">
      <c r="B212" s="55">
        <v>5213</v>
      </c>
      <c r="C212" s="55"/>
      <c r="D212" s="53" t="s">
        <v>173</v>
      </c>
      <c r="E212" s="54">
        <f>SUM(E211)</f>
        <v>10000</v>
      </c>
      <c r="F212" s="54"/>
      <c r="G212" s="54">
        <f>SUM(G211)</f>
        <v>10000</v>
      </c>
      <c r="H212" s="54">
        <f>SUM(H211)</f>
        <v>0</v>
      </c>
      <c r="I212" s="23"/>
      <c r="J212" s="25"/>
      <c r="K212" s="25"/>
      <c r="L212" s="26"/>
      <c r="M212" s="27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</row>
    <row r="213" spans="2:43" s="20" customFormat="1" ht="22.5" customHeight="1">
      <c r="B213" s="29">
        <v>5512</v>
      </c>
      <c r="C213" s="29">
        <v>5019</v>
      </c>
      <c r="D213" s="27" t="s">
        <v>174</v>
      </c>
      <c r="E213" s="30">
        <v>3000</v>
      </c>
      <c r="F213" s="30"/>
      <c r="G213" s="30">
        <v>3000</v>
      </c>
      <c r="H213" s="30">
        <v>2677</v>
      </c>
      <c r="I213" s="23"/>
      <c r="J213" s="25" t="s">
        <v>175</v>
      </c>
      <c r="K213" s="25"/>
      <c r="L213" s="26"/>
      <c r="M213" s="27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</row>
    <row r="214" spans="2:43" s="20" customFormat="1" ht="22.5" customHeight="1">
      <c r="B214" s="29">
        <v>5512</v>
      </c>
      <c r="C214" s="29">
        <v>5132</v>
      </c>
      <c r="D214" s="27" t="s">
        <v>99</v>
      </c>
      <c r="E214" s="30">
        <v>7000</v>
      </c>
      <c r="F214" s="30"/>
      <c r="G214" s="30">
        <v>7000</v>
      </c>
      <c r="H214" s="30">
        <v>0</v>
      </c>
      <c r="I214" s="23"/>
      <c r="J214" s="25"/>
      <c r="K214" s="25"/>
      <c r="L214" s="26"/>
      <c r="M214" s="27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</row>
    <row r="215" spans="2:43" s="20" customFormat="1" ht="22.5" customHeight="1">
      <c r="B215" s="29">
        <v>5512</v>
      </c>
      <c r="C215" s="29">
        <v>5134</v>
      </c>
      <c r="D215" s="27" t="s">
        <v>166</v>
      </c>
      <c r="E215" s="30">
        <v>40000</v>
      </c>
      <c r="F215" s="30"/>
      <c r="G215" s="30">
        <v>40000</v>
      </c>
      <c r="H215" s="30"/>
      <c r="I215" s="23"/>
      <c r="J215" s="25"/>
      <c r="K215" s="25"/>
      <c r="L215" s="26"/>
      <c r="M215" s="27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</row>
    <row r="216" spans="2:43" s="20" customFormat="1" ht="22.5" customHeight="1">
      <c r="B216" s="29">
        <v>5512</v>
      </c>
      <c r="C216" s="29">
        <v>5137</v>
      </c>
      <c r="D216" s="27" t="s">
        <v>121</v>
      </c>
      <c r="E216" s="30">
        <v>50000</v>
      </c>
      <c r="F216" s="30"/>
      <c r="G216" s="30">
        <v>50000</v>
      </c>
      <c r="H216" s="30">
        <v>45157</v>
      </c>
      <c r="I216" s="23"/>
      <c r="J216" s="25"/>
      <c r="K216" s="25"/>
      <c r="L216" s="26"/>
      <c r="M216" s="27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</row>
    <row r="217" spans="2:43" s="20" customFormat="1" ht="22.5" customHeight="1">
      <c r="B217" s="29">
        <v>5512</v>
      </c>
      <c r="C217" s="29">
        <v>5139</v>
      </c>
      <c r="D217" s="27" t="s">
        <v>83</v>
      </c>
      <c r="E217" s="30">
        <v>55000</v>
      </c>
      <c r="F217" s="30"/>
      <c r="G217" s="30">
        <v>55000</v>
      </c>
      <c r="H217" s="30">
        <v>5745</v>
      </c>
      <c r="I217" s="23"/>
      <c r="J217" s="25"/>
      <c r="K217" s="25"/>
      <c r="L217" s="26"/>
      <c r="M217" s="27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</row>
    <row r="218" spans="2:43" s="20" customFormat="1" ht="22.5" customHeight="1">
      <c r="B218" s="29">
        <v>5512</v>
      </c>
      <c r="C218" s="29">
        <v>5153</v>
      </c>
      <c r="D218" s="27" t="s">
        <v>145</v>
      </c>
      <c r="E218" s="34">
        <v>100000</v>
      </c>
      <c r="F218" s="30"/>
      <c r="G218" s="30">
        <v>60000</v>
      </c>
      <c r="H218" s="30">
        <v>60617.99</v>
      </c>
      <c r="I218" s="23"/>
      <c r="J218" s="91" t="s">
        <v>176</v>
      </c>
      <c r="K218" s="25"/>
      <c r="L218" s="26"/>
      <c r="M218" s="27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</row>
    <row r="219" spans="2:43" s="20" customFormat="1" ht="22.5" customHeight="1">
      <c r="B219" s="29">
        <v>5512</v>
      </c>
      <c r="C219" s="29">
        <v>5154</v>
      </c>
      <c r="D219" s="27" t="s">
        <v>102</v>
      </c>
      <c r="E219" s="34">
        <v>80000</v>
      </c>
      <c r="F219" s="30"/>
      <c r="G219" s="30">
        <v>120000</v>
      </c>
      <c r="H219" s="30">
        <v>49240.61</v>
      </c>
      <c r="I219" s="23"/>
      <c r="J219" s="25"/>
      <c r="K219" s="25"/>
      <c r="L219" s="26"/>
      <c r="M219" s="27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</row>
    <row r="220" spans="2:43" s="20" customFormat="1" ht="22.5" customHeight="1">
      <c r="B220" s="29">
        <v>5512</v>
      </c>
      <c r="C220" s="29">
        <v>5156</v>
      </c>
      <c r="D220" s="27" t="s">
        <v>158</v>
      </c>
      <c r="E220" s="30">
        <v>25000</v>
      </c>
      <c r="F220" s="30"/>
      <c r="G220" s="30">
        <v>25000</v>
      </c>
      <c r="H220" s="30">
        <v>24826</v>
      </c>
      <c r="I220" s="23"/>
      <c r="J220" s="25"/>
      <c r="K220" s="25"/>
      <c r="L220" s="26"/>
      <c r="M220" s="27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</row>
    <row r="221" spans="2:43" s="20" customFormat="1" ht="22.5" customHeight="1">
      <c r="B221" s="29">
        <v>5512</v>
      </c>
      <c r="C221" s="29">
        <v>5163</v>
      </c>
      <c r="D221" s="27" t="s">
        <v>87</v>
      </c>
      <c r="E221" s="30"/>
      <c r="F221" s="30"/>
      <c r="G221" s="30"/>
      <c r="H221" s="30">
        <v>0</v>
      </c>
      <c r="I221" s="23"/>
      <c r="J221" s="25"/>
      <c r="K221" s="25"/>
      <c r="L221" s="26"/>
      <c r="M221" s="27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</row>
    <row r="222" spans="2:43" s="20" customFormat="1" ht="22.5" customHeight="1">
      <c r="B222" s="29">
        <v>5512</v>
      </c>
      <c r="C222" s="29">
        <v>5167</v>
      </c>
      <c r="D222" s="27" t="s">
        <v>177</v>
      </c>
      <c r="E222" s="30">
        <v>2000</v>
      </c>
      <c r="F222" s="30"/>
      <c r="G222" s="30">
        <v>2000</v>
      </c>
      <c r="H222" s="30"/>
      <c r="I222" s="23"/>
      <c r="J222" s="25"/>
      <c r="K222" s="25"/>
      <c r="L222" s="26"/>
      <c r="M222" s="27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</row>
    <row r="223" spans="2:43" s="20" customFormat="1" ht="22.5" customHeight="1">
      <c r="B223" s="29">
        <v>5512</v>
      </c>
      <c r="C223" s="29">
        <v>5169</v>
      </c>
      <c r="D223" s="27" t="s">
        <v>88</v>
      </c>
      <c r="E223" s="30">
        <v>35000</v>
      </c>
      <c r="F223" s="30"/>
      <c r="G223" s="30">
        <v>35000</v>
      </c>
      <c r="H223" s="30">
        <v>19280</v>
      </c>
      <c r="I223" s="23"/>
      <c r="J223" s="94" t="s">
        <v>178</v>
      </c>
      <c r="K223" s="25"/>
      <c r="L223" s="26"/>
      <c r="M223" s="27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</row>
    <row r="224" spans="2:43" s="20" customFormat="1" ht="22.5" customHeight="1">
      <c r="B224" s="29">
        <v>5512</v>
      </c>
      <c r="C224" s="29">
        <v>5171</v>
      </c>
      <c r="D224" s="27" t="s">
        <v>89</v>
      </c>
      <c r="E224" s="95">
        <v>15000</v>
      </c>
      <c r="F224" s="30"/>
      <c r="G224" s="30">
        <v>15000</v>
      </c>
      <c r="H224" s="30">
        <v>14128.82</v>
      </c>
      <c r="I224" s="23"/>
      <c r="J224" s="25"/>
      <c r="K224" s="25"/>
      <c r="L224" s="26"/>
      <c r="M224" s="27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</row>
    <row r="225" spans="2:43" s="20" customFormat="1" ht="22.5" customHeight="1">
      <c r="B225" s="29">
        <v>5512</v>
      </c>
      <c r="C225" s="29">
        <v>5173</v>
      </c>
      <c r="D225" s="20" t="s">
        <v>106</v>
      </c>
      <c r="E225" s="30">
        <v>1000</v>
      </c>
      <c r="F225" s="30"/>
      <c r="G225" s="30">
        <v>1000</v>
      </c>
      <c r="H225" s="30"/>
      <c r="I225" s="23"/>
      <c r="J225" s="25"/>
      <c r="K225" s="25"/>
      <c r="L225" s="26"/>
      <c r="M225" s="27"/>
      <c r="N225" s="28"/>
      <c r="O225" s="19"/>
      <c r="P225" s="19"/>
      <c r="Q225" s="19"/>
      <c r="R225" s="19"/>
      <c r="S225" s="19"/>
      <c r="T225" s="19"/>
      <c r="U225" s="28"/>
      <c r="V225" s="28"/>
      <c r="W225" s="28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</row>
    <row r="226" spans="2:43" s="20" customFormat="1" ht="21.75" customHeight="1">
      <c r="B226" s="29">
        <v>5512</v>
      </c>
      <c r="C226" s="29">
        <v>5175</v>
      </c>
      <c r="D226" s="20" t="s">
        <v>179</v>
      </c>
      <c r="E226" s="30">
        <v>2000</v>
      </c>
      <c r="F226" s="30"/>
      <c r="G226" s="30">
        <v>2000</v>
      </c>
      <c r="H226" s="30"/>
      <c r="I226" s="23"/>
      <c r="J226" s="25"/>
      <c r="K226" s="25"/>
      <c r="L226" s="26"/>
      <c r="M226" s="27"/>
      <c r="N226" s="28"/>
      <c r="O226" s="19"/>
      <c r="P226" s="19"/>
      <c r="Q226" s="19"/>
      <c r="R226" s="19"/>
      <c r="S226" s="19"/>
      <c r="T226" s="19"/>
      <c r="U226" s="28"/>
      <c r="V226" s="28"/>
      <c r="W226" s="28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</row>
    <row r="227" spans="2:23" s="27" customFormat="1" ht="21.75" customHeight="1">
      <c r="B227" s="32">
        <v>5512</v>
      </c>
      <c r="C227" s="32">
        <v>5229</v>
      </c>
      <c r="D227" s="27" t="s">
        <v>160</v>
      </c>
      <c r="E227" s="30"/>
      <c r="F227" s="30"/>
      <c r="G227" s="30"/>
      <c r="H227" s="30"/>
      <c r="I227" s="23"/>
      <c r="J227" s="25"/>
      <c r="K227" s="25"/>
      <c r="L227" s="26"/>
      <c r="N227" s="28"/>
      <c r="O227" s="19"/>
      <c r="P227" s="19"/>
      <c r="Q227" s="19"/>
      <c r="R227" s="19"/>
      <c r="S227" s="19"/>
      <c r="T227" s="19"/>
      <c r="U227" s="28"/>
      <c r="V227" s="28"/>
      <c r="W227" s="28"/>
    </row>
    <row r="228" spans="2:23" s="27" customFormat="1" ht="17.25" customHeight="1">
      <c r="B228" s="32">
        <v>5512</v>
      </c>
      <c r="C228" s="32">
        <v>5362</v>
      </c>
      <c r="D228" s="27" t="s">
        <v>108</v>
      </c>
      <c r="E228" s="30"/>
      <c r="F228" s="30"/>
      <c r="G228" s="30"/>
      <c r="H228" s="30"/>
      <c r="I228" s="23"/>
      <c r="J228" s="25" t="s">
        <v>180</v>
      </c>
      <c r="K228" s="25"/>
      <c r="L228" s="26"/>
      <c r="N228" s="28"/>
      <c r="O228" s="19"/>
      <c r="P228" s="19"/>
      <c r="Q228" s="19"/>
      <c r="R228" s="19"/>
      <c r="S228" s="19"/>
      <c r="T228" s="19"/>
      <c r="U228" s="28"/>
      <c r="V228" s="28"/>
      <c r="W228" s="28"/>
    </row>
    <row r="229" spans="2:23" s="27" customFormat="1" ht="17.25" customHeight="1">
      <c r="B229" s="32">
        <v>5512</v>
      </c>
      <c r="C229" s="32">
        <v>6121</v>
      </c>
      <c r="D229" s="27" t="s">
        <v>90</v>
      </c>
      <c r="E229" s="30"/>
      <c r="F229" s="30"/>
      <c r="G229" s="30"/>
      <c r="H229" s="30"/>
      <c r="I229" s="23"/>
      <c r="J229" s="25" t="s">
        <v>181</v>
      </c>
      <c r="K229" s="25"/>
      <c r="L229" s="26"/>
      <c r="N229" s="28"/>
      <c r="O229" s="19"/>
      <c r="P229" s="19"/>
      <c r="Q229" s="19"/>
      <c r="R229" s="19"/>
      <c r="S229" s="19"/>
      <c r="T229" s="19"/>
      <c r="U229" s="28"/>
      <c r="V229" s="28"/>
      <c r="W229" s="28"/>
    </row>
    <row r="230" spans="2:23" s="27" customFormat="1" ht="21.75" customHeight="1">
      <c r="B230" s="32">
        <v>5512</v>
      </c>
      <c r="C230" s="32">
        <v>6122</v>
      </c>
      <c r="D230" s="27" t="s">
        <v>129</v>
      </c>
      <c r="E230" s="30"/>
      <c r="F230" s="30"/>
      <c r="G230" s="30"/>
      <c r="H230" s="30"/>
      <c r="I230" s="23"/>
      <c r="J230" s="25"/>
      <c r="K230" s="25"/>
      <c r="L230" s="26"/>
      <c r="N230" s="28"/>
      <c r="O230" s="19"/>
      <c r="P230" s="19"/>
      <c r="Q230" s="19"/>
      <c r="R230" s="19"/>
      <c r="S230" s="19"/>
      <c r="T230" s="19"/>
      <c r="U230" s="28"/>
      <c r="V230" s="28"/>
      <c r="W230" s="28"/>
    </row>
    <row r="231" spans="2:23" s="27" customFormat="1" ht="21.75" customHeight="1">
      <c r="B231" s="32">
        <v>5512</v>
      </c>
      <c r="C231" s="32">
        <v>6130</v>
      </c>
      <c r="D231" s="27" t="s">
        <v>112</v>
      </c>
      <c r="E231" s="30"/>
      <c r="F231" s="30"/>
      <c r="G231" s="30"/>
      <c r="H231" s="30">
        <v>0</v>
      </c>
      <c r="I231" s="23"/>
      <c r="J231" s="25"/>
      <c r="K231" s="25"/>
      <c r="L231" s="26"/>
      <c r="N231" s="28"/>
      <c r="O231" s="19"/>
      <c r="P231" s="19"/>
      <c r="Q231" s="19"/>
      <c r="R231" s="19"/>
      <c r="S231" s="19"/>
      <c r="T231" s="19"/>
      <c r="U231" s="28"/>
      <c r="V231" s="28"/>
      <c r="W231" s="28"/>
    </row>
    <row r="232" spans="2:43" s="20" customFormat="1" ht="22.5" customHeight="1">
      <c r="B232" s="52">
        <v>5512</v>
      </c>
      <c r="C232" s="52"/>
      <c r="D232" s="53" t="s">
        <v>182</v>
      </c>
      <c r="E232" s="54">
        <f>SUM(E213:E231)</f>
        <v>415000</v>
      </c>
      <c r="F232" s="54">
        <f>SUM(F213:F231)</f>
        <v>0</v>
      </c>
      <c r="G232" s="54">
        <f>SUM(G213:G231)</f>
        <v>415000</v>
      </c>
      <c r="H232" s="54">
        <f>SUM(H213:H231)</f>
        <v>221672.41999999998</v>
      </c>
      <c r="I232" s="23"/>
      <c r="J232" s="25"/>
      <c r="K232" s="25"/>
      <c r="L232" s="26"/>
      <c r="M232" s="27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</row>
    <row r="233" spans="2:43" s="20" customFormat="1" ht="22.5" customHeight="1">
      <c r="B233" s="10"/>
      <c r="C233" s="11">
        <v>2023</v>
      </c>
      <c r="D233" s="11" t="s">
        <v>82</v>
      </c>
      <c r="E233" s="12" t="s">
        <v>1</v>
      </c>
      <c r="F233" s="12"/>
      <c r="G233" s="12" t="s">
        <v>2</v>
      </c>
      <c r="H233" s="13" t="s">
        <v>3</v>
      </c>
      <c r="I233" s="23"/>
      <c r="J233" s="25"/>
      <c r="K233" s="25"/>
      <c r="L233" s="26"/>
      <c r="M233" s="27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</row>
    <row r="234" spans="2:43" s="20" customFormat="1" ht="22.5" customHeight="1">
      <c r="B234" s="21" t="s">
        <v>4</v>
      </c>
      <c r="C234" s="21" t="s">
        <v>5</v>
      </c>
      <c r="D234" s="21"/>
      <c r="E234" s="12">
        <v>2023</v>
      </c>
      <c r="F234" s="12"/>
      <c r="G234" s="12">
        <v>2022</v>
      </c>
      <c r="H234" s="22" t="s">
        <v>6</v>
      </c>
      <c r="I234" s="23"/>
      <c r="J234" s="25"/>
      <c r="K234" s="25"/>
      <c r="L234" s="26"/>
      <c r="M234" s="27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</row>
    <row r="235" spans="2:43" s="20" customFormat="1" ht="22.5" customHeight="1">
      <c r="B235" s="29">
        <v>6112</v>
      </c>
      <c r="C235" s="29">
        <v>5023</v>
      </c>
      <c r="D235" s="20" t="s">
        <v>183</v>
      </c>
      <c r="E235" s="36">
        <v>900000</v>
      </c>
      <c r="F235" s="36"/>
      <c r="G235" s="37">
        <v>900000</v>
      </c>
      <c r="H235" s="37">
        <v>749408</v>
      </c>
      <c r="I235" s="23"/>
      <c r="J235" s="25"/>
      <c r="K235" s="25"/>
      <c r="L235" s="26"/>
      <c r="M235" s="27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</row>
    <row r="236" spans="2:43" s="20" customFormat="1" ht="22.5" customHeight="1">
      <c r="B236" s="29">
        <v>6112</v>
      </c>
      <c r="C236" s="29">
        <v>5032</v>
      </c>
      <c r="D236" s="20" t="s">
        <v>98</v>
      </c>
      <c r="E236" s="36">
        <v>81000</v>
      </c>
      <c r="F236" s="36"/>
      <c r="G236" s="37">
        <v>81000</v>
      </c>
      <c r="H236" s="37">
        <v>67435</v>
      </c>
      <c r="I236" s="23"/>
      <c r="J236" s="25"/>
      <c r="K236" s="25"/>
      <c r="L236" s="26"/>
      <c r="M236" s="27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</row>
    <row r="237" spans="2:43" s="20" customFormat="1" ht="22.5" customHeight="1">
      <c r="B237" s="29">
        <v>6112</v>
      </c>
      <c r="C237" s="29">
        <v>5167</v>
      </c>
      <c r="D237" s="20" t="s">
        <v>177</v>
      </c>
      <c r="E237" s="36">
        <v>5000</v>
      </c>
      <c r="F237" s="36"/>
      <c r="G237" s="37">
        <v>5000</v>
      </c>
      <c r="H237" s="37">
        <v>4950</v>
      </c>
      <c r="I237" s="23"/>
      <c r="J237" s="25"/>
      <c r="K237" s="25"/>
      <c r="L237" s="26"/>
      <c r="M237" s="27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</row>
    <row r="238" spans="2:43" s="20" customFormat="1" ht="22.5" customHeight="1">
      <c r="B238" s="29">
        <v>6112</v>
      </c>
      <c r="C238" s="29">
        <v>5173</v>
      </c>
      <c r="D238" s="20" t="s">
        <v>106</v>
      </c>
      <c r="E238" s="36">
        <v>15000</v>
      </c>
      <c r="F238" s="36"/>
      <c r="G238" s="37">
        <v>30000</v>
      </c>
      <c r="H238" s="37">
        <v>27659</v>
      </c>
      <c r="I238" s="23"/>
      <c r="J238" s="25" t="s">
        <v>184</v>
      </c>
      <c r="K238" s="25"/>
      <c r="L238" s="26"/>
      <c r="M238" s="27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</row>
    <row r="239" spans="2:43" s="20" customFormat="1" ht="22.5" customHeight="1">
      <c r="B239" s="55">
        <v>6112</v>
      </c>
      <c r="C239" s="55"/>
      <c r="D239" s="53" t="s">
        <v>185</v>
      </c>
      <c r="E239" s="54">
        <f>SUM(E235:E238)</f>
        <v>1001000</v>
      </c>
      <c r="F239" s="54"/>
      <c r="G239" s="54">
        <f>SUM(G235:G238)</f>
        <v>1016000</v>
      </c>
      <c r="H239" s="54">
        <f>SUM(H235:H238)</f>
        <v>849452</v>
      </c>
      <c r="I239" s="23"/>
      <c r="J239" s="25"/>
      <c r="K239" s="25"/>
      <c r="L239" s="26"/>
      <c r="M239" s="27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</row>
    <row r="240" spans="2:43" s="20" customFormat="1" ht="22.5" customHeight="1">
      <c r="B240" s="29">
        <v>6115</v>
      </c>
      <c r="C240" s="29">
        <v>5011</v>
      </c>
      <c r="D240" s="20" t="s">
        <v>186</v>
      </c>
      <c r="E240" s="36"/>
      <c r="F240" s="36"/>
      <c r="G240" s="37">
        <v>2200</v>
      </c>
      <c r="H240" s="37">
        <v>2100</v>
      </c>
      <c r="I240" s="23"/>
      <c r="J240" s="25"/>
      <c r="K240" s="96"/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</row>
    <row r="241" spans="2:43" s="20" customFormat="1" ht="22.5" customHeight="1">
      <c r="B241" s="29">
        <f aca="true" t="shared" si="0" ref="B241:B249">SUM(B240)</f>
        <v>6115</v>
      </c>
      <c r="C241" s="29">
        <v>5021</v>
      </c>
      <c r="D241" s="20" t="s">
        <v>187</v>
      </c>
      <c r="E241" s="36"/>
      <c r="F241" s="36"/>
      <c r="G241" s="37">
        <v>18100</v>
      </c>
      <c r="H241" s="37">
        <v>18167</v>
      </c>
      <c r="I241" s="23"/>
      <c r="J241" s="25"/>
      <c r="K241" s="96"/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</row>
    <row r="242" spans="2:43" s="20" customFormat="1" ht="22.5" customHeight="1">
      <c r="B242" s="29">
        <f t="shared" si="0"/>
        <v>6115</v>
      </c>
      <c r="C242" s="29">
        <v>5137</v>
      </c>
      <c r="D242" s="20" t="s">
        <v>121</v>
      </c>
      <c r="E242" s="36"/>
      <c r="F242" s="36"/>
      <c r="G242" s="37"/>
      <c r="H242" s="37"/>
      <c r="I242" s="23"/>
      <c r="J242" s="25"/>
      <c r="K242" s="96"/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</row>
    <row r="243" spans="2:43" s="20" customFormat="1" ht="22.5" customHeight="1">
      <c r="B243" s="29">
        <f t="shared" si="0"/>
        <v>6115</v>
      </c>
      <c r="C243" s="29">
        <v>5139</v>
      </c>
      <c r="D243" s="27" t="s">
        <v>188</v>
      </c>
      <c r="E243" s="36"/>
      <c r="F243" s="36"/>
      <c r="G243" s="37">
        <v>400</v>
      </c>
      <c r="H243" s="37">
        <v>391</v>
      </c>
      <c r="I243" s="23"/>
      <c r="J243" s="25"/>
      <c r="K243" s="96"/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</row>
    <row r="244" spans="2:43" s="20" customFormat="1" ht="22.5" customHeight="1">
      <c r="B244" s="29">
        <f t="shared" si="0"/>
        <v>6115</v>
      </c>
      <c r="C244" s="29">
        <v>5153</v>
      </c>
      <c r="D244" s="27" t="s">
        <v>145</v>
      </c>
      <c r="E244" s="36"/>
      <c r="F244" s="36"/>
      <c r="G244" s="37">
        <v>1000</v>
      </c>
      <c r="H244" s="37">
        <v>1000</v>
      </c>
      <c r="I244" s="23"/>
      <c r="J244" s="25"/>
      <c r="K244" s="96"/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</row>
    <row r="245" spans="2:43" s="20" customFormat="1" ht="22.5" customHeight="1">
      <c r="B245" s="29">
        <f t="shared" si="0"/>
        <v>6115</v>
      </c>
      <c r="C245" s="29">
        <v>5154</v>
      </c>
      <c r="D245" s="27" t="s">
        <v>102</v>
      </c>
      <c r="E245" s="36"/>
      <c r="F245" s="36"/>
      <c r="G245" s="37">
        <v>1000</v>
      </c>
      <c r="H245" s="37">
        <v>1000</v>
      </c>
      <c r="I245" s="23"/>
      <c r="J245" s="25"/>
      <c r="K245" s="96"/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</row>
    <row r="246" spans="2:43" s="20" customFormat="1" ht="22.5" customHeight="1">
      <c r="B246" s="29">
        <f t="shared" si="0"/>
        <v>6115</v>
      </c>
      <c r="C246" s="29">
        <v>5162</v>
      </c>
      <c r="D246" s="27" t="s">
        <v>103</v>
      </c>
      <c r="E246" s="36"/>
      <c r="F246" s="36"/>
      <c r="G246" s="37">
        <v>700</v>
      </c>
      <c r="H246" s="37">
        <v>700</v>
      </c>
      <c r="I246" s="23"/>
      <c r="J246" s="25"/>
      <c r="K246" s="96"/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</row>
    <row r="247" spans="2:43" s="20" customFormat="1" ht="22.5" customHeight="1">
      <c r="B247" s="29">
        <f t="shared" si="0"/>
        <v>6115</v>
      </c>
      <c r="C247" s="29">
        <v>5169</v>
      </c>
      <c r="D247" s="27" t="s">
        <v>88</v>
      </c>
      <c r="E247" s="36"/>
      <c r="F247" s="36"/>
      <c r="G247" s="37">
        <v>3000</v>
      </c>
      <c r="H247" s="37">
        <v>0</v>
      </c>
      <c r="I247" s="23"/>
      <c r="J247" s="25"/>
      <c r="K247" s="96"/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</row>
    <row r="248" spans="2:43" s="20" customFormat="1" ht="22.5" customHeight="1">
      <c r="B248" s="29">
        <f t="shared" si="0"/>
        <v>6115</v>
      </c>
      <c r="C248" s="32">
        <v>5173</v>
      </c>
      <c r="D248" s="27" t="s">
        <v>106</v>
      </c>
      <c r="E248" s="36"/>
      <c r="F248" s="36"/>
      <c r="G248" s="36">
        <v>300</v>
      </c>
      <c r="H248" s="37">
        <v>246</v>
      </c>
      <c r="I248" s="23"/>
      <c r="J248" s="25"/>
      <c r="K248" s="96"/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</row>
    <row r="249" spans="2:43" s="20" customFormat="1" ht="22.5" customHeight="1">
      <c r="B249" s="29">
        <f t="shared" si="0"/>
        <v>6115</v>
      </c>
      <c r="C249" s="32">
        <v>5175</v>
      </c>
      <c r="D249" s="20" t="s">
        <v>122</v>
      </c>
      <c r="E249" s="36"/>
      <c r="F249" s="36"/>
      <c r="G249" s="36">
        <v>1440</v>
      </c>
      <c r="H249" s="37">
        <v>1440</v>
      </c>
      <c r="I249" s="23"/>
      <c r="J249" s="25"/>
      <c r="K249" s="96"/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</row>
    <row r="250" spans="1:43" s="20" customFormat="1" ht="22.5" customHeight="1">
      <c r="A250" s="20">
        <v>6114</v>
      </c>
      <c r="B250" s="52">
        <v>6115</v>
      </c>
      <c r="C250" s="55"/>
      <c r="D250" s="53" t="s">
        <v>189</v>
      </c>
      <c r="E250" s="54">
        <f>SUM(E240:E249)</f>
        <v>0</v>
      </c>
      <c r="F250" s="54"/>
      <c r="G250" s="54">
        <f>SUM(G240:G249)</f>
        <v>28140</v>
      </c>
      <c r="H250" s="54">
        <f>SUM(H240:H249)</f>
        <v>25044</v>
      </c>
      <c r="I250" s="23"/>
      <c r="J250" s="25"/>
      <c r="K250" s="96"/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</row>
    <row r="251" spans="2:21" s="27" customFormat="1" ht="18.75" customHeight="1" hidden="1">
      <c r="B251" s="32">
        <v>6118</v>
      </c>
      <c r="C251" s="32">
        <v>5011</v>
      </c>
      <c r="D251" s="27" t="s">
        <v>141</v>
      </c>
      <c r="E251" s="36"/>
      <c r="F251" s="36"/>
      <c r="G251" s="36"/>
      <c r="H251" s="36"/>
      <c r="I251" s="23"/>
      <c r="J251" s="25"/>
      <c r="K251" s="96"/>
      <c r="L251" s="26"/>
      <c r="M251" s="28"/>
      <c r="N251" s="28"/>
      <c r="O251" s="28"/>
      <c r="P251" s="28"/>
      <c r="Q251" s="28"/>
      <c r="R251" s="28"/>
      <c r="S251" s="28"/>
      <c r="T251" s="28"/>
      <c r="U251" s="28"/>
    </row>
    <row r="252" spans="2:21" s="27" customFormat="1" ht="18.75" customHeight="1" hidden="1">
      <c r="B252" s="32">
        <v>6118</v>
      </c>
      <c r="C252" s="32">
        <v>5021</v>
      </c>
      <c r="D252" s="27" t="s">
        <v>95</v>
      </c>
      <c r="E252" s="36"/>
      <c r="F252" s="36"/>
      <c r="G252" s="36"/>
      <c r="H252" s="36"/>
      <c r="I252" s="23"/>
      <c r="J252" s="25"/>
      <c r="K252" s="96"/>
      <c r="L252" s="26"/>
      <c r="M252" s="28"/>
      <c r="N252" s="28"/>
      <c r="O252" s="28"/>
      <c r="P252" s="28"/>
      <c r="Q252" s="28"/>
      <c r="R252" s="28"/>
      <c r="S252" s="28"/>
      <c r="T252" s="28"/>
      <c r="U252" s="28"/>
    </row>
    <row r="253" spans="2:21" s="27" customFormat="1" ht="18.75" customHeight="1" hidden="1">
      <c r="B253" s="32">
        <f>SUM(B251)</f>
        <v>6118</v>
      </c>
      <c r="C253" s="32">
        <v>5139</v>
      </c>
      <c r="D253" s="27" t="s">
        <v>83</v>
      </c>
      <c r="E253" s="36"/>
      <c r="F253" s="36"/>
      <c r="G253" s="36"/>
      <c r="H253" s="36"/>
      <c r="I253" s="23"/>
      <c r="J253" s="25"/>
      <c r="K253" s="96"/>
      <c r="L253" s="26"/>
      <c r="M253" s="28"/>
      <c r="N253" s="28"/>
      <c r="O253" s="28"/>
      <c r="P253" s="28"/>
      <c r="Q253" s="28"/>
      <c r="R253" s="28"/>
      <c r="S253" s="28"/>
      <c r="T253" s="28"/>
      <c r="U253" s="28"/>
    </row>
    <row r="254" spans="2:21" s="27" customFormat="1" ht="18.75" customHeight="1" hidden="1">
      <c r="B254" s="32">
        <f aca="true" t="shared" si="1" ref="B254:B259">SUM(B253)</f>
        <v>6118</v>
      </c>
      <c r="C254" s="32">
        <v>5153</v>
      </c>
      <c r="D254" s="27" t="s">
        <v>145</v>
      </c>
      <c r="E254" s="36"/>
      <c r="F254" s="36"/>
      <c r="G254" s="36"/>
      <c r="H254" s="36"/>
      <c r="I254" s="23"/>
      <c r="J254" s="25"/>
      <c r="K254" s="96"/>
      <c r="L254" s="26"/>
      <c r="M254" s="28"/>
      <c r="N254" s="28"/>
      <c r="O254" s="28"/>
      <c r="P254" s="28"/>
      <c r="Q254" s="28"/>
      <c r="R254" s="28"/>
      <c r="S254" s="28"/>
      <c r="T254" s="28"/>
      <c r="U254" s="28"/>
    </row>
    <row r="255" spans="2:21" s="27" customFormat="1" ht="18.75" customHeight="1" hidden="1">
      <c r="B255" s="32">
        <f t="shared" si="1"/>
        <v>6118</v>
      </c>
      <c r="C255" s="32">
        <v>5154</v>
      </c>
      <c r="D255" s="27" t="s">
        <v>102</v>
      </c>
      <c r="E255" s="36"/>
      <c r="F255" s="36"/>
      <c r="G255" s="36"/>
      <c r="H255" s="36"/>
      <c r="I255" s="23"/>
      <c r="J255" s="25"/>
      <c r="K255" s="96"/>
      <c r="L255" s="26"/>
      <c r="M255" s="28"/>
      <c r="N255" s="28"/>
      <c r="O255" s="28"/>
      <c r="P255" s="28"/>
      <c r="Q255" s="28"/>
      <c r="R255" s="28"/>
      <c r="S255" s="28"/>
      <c r="T255" s="28"/>
      <c r="U255" s="28"/>
    </row>
    <row r="256" spans="2:21" s="27" customFormat="1" ht="18.75" customHeight="1" hidden="1">
      <c r="B256" s="32">
        <f t="shared" si="1"/>
        <v>6118</v>
      </c>
      <c r="C256" s="32">
        <v>5162</v>
      </c>
      <c r="D256" s="27" t="s">
        <v>103</v>
      </c>
      <c r="E256" s="36"/>
      <c r="F256" s="36"/>
      <c r="G256" s="36"/>
      <c r="H256" s="36"/>
      <c r="I256" s="23"/>
      <c r="J256" s="25"/>
      <c r="K256" s="96"/>
      <c r="L256" s="26"/>
      <c r="M256" s="28"/>
      <c r="N256" s="28"/>
      <c r="O256" s="28"/>
      <c r="P256" s="28"/>
      <c r="Q256" s="28"/>
      <c r="R256" s="28"/>
      <c r="S256" s="28"/>
      <c r="T256" s="28"/>
      <c r="U256" s="28"/>
    </row>
    <row r="257" spans="2:21" s="27" customFormat="1" ht="18.75" customHeight="1" hidden="1">
      <c r="B257" s="32">
        <f t="shared" si="1"/>
        <v>6118</v>
      </c>
      <c r="C257" s="32">
        <v>5169</v>
      </c>
      <c r="D257" s="27" t="s">
        <v>104</v>
      </c>
      <c r="E257" s="36"/>
      <c r="F257" s="36"/>
      <c r="G257" s="36"/>
      <c r="H257" s="36"/>
      <c r="I257" s="23"/>
      <c r="J257" s="25"/>
      <c r="K257" s="96"/>
      <c r="L257" s="26"/>
      <c r="M257" s="28"/>
      <c r="N257" s="28"/>
      <c r="O257" s="28"/>
      <c r="P257" s="28"/>
      <c r="Q257" s="28"/>
      <c r="R257" s="28"/>
      <c r="S257" s="28"/>
      <c r="T257" s="28"/>
      <c r="U257" s="28"/>
    </row>
    <row r="258" spans="2:21" s="27" customFormat="1" ht="18.75" customHeight="1" hidden="1">
      <c r="B258" s="32">
        <f t="shared" si="1"/>
        <v>6118</v>
      </c>
      <c r="C258" s="32">
        <v>5173</v>
      </c>
      <c r="D258" s="27" t="s">
        <v>106</v>
      </c>
      <c r="E258" s="36"/>
      <c r="F258" s="36"/>
      <c r="G258" s="36"/>
      <c r="H258" s="36"/>
      <c r="I258" s="23"/>
      <c r="J258" s="25"/>
      <c r="K258" s="96"/>
      <c r="L258" s="26"/>
      <c r="M258" s="28"/>
      <c r="N258" s="28"/>
      <c r="O258" s="28"/>
      <c r="P258" s="28"/>
      <c r="Q258" s="28"/>
      <c r="R258" s="28"/>
      <c r="S258" s="28"/>
      <c r="T258" s="28"/>
      <c r="U258" s="28"/>
    </row>
    <row r="259" spans="2:21" s="27" customFormat="1" ht="18.75" customHeight="1" hidden="1">
      <c r="B259" s="32">
        <f t="shared" si="1"/>
        <v>6118</v>
      </c>
      <c r="C259" s="32">
        <v>5175</v>
      </c>
      <c r="D259" s="27" t="s">
        <v>122</v>
      </c>
      <c r="E259" s="36"/>
      <c r="F259" s="36"/>
      <c r="G259" s="36"/>
      <c r="H259" s="36"/>
      <c r="I259" s="23"/>
      <c r="J259" s="25"/>
      <c r="K259" s="96"/>
      <c r="L259" s="26"/>
      <c r="M259" s="28"/>
      <c r="N259" s="28"/>
      <c r="O259" s="28"/>
      <c r="P259" s="28"/>
      <c r="Q259" s="28"/>
      <c r="R259" s="28"/>
      <c r="S259" s="28"/>
      <c r="T259" s="28"/>
      <c r="U259" s="28"/>
    </row>
    <row r="260" spans="2:21" s="27" customFormat="1" ht="22.5" customHeight="1">
      <c r="B260" s="52">
        <v>6118</v>
      </c>
      <c r="C260" s="52"/>
      <c r="D260" s="53" t="s">
        <v>190</v>
      </c>
      <c r="E260" s="54">
        <f>SUM(E251:E259)</f>
        <v>0</v>
      </c>
      <c r="F260" s="54"/>
      <c r="G260" s="54">
        <f>SUM(G251:G259)</f>
        <v>0</v>
      </c>
      <c r="H260" s="54">
        <f>SUM(H251:H259)</f>
        <v>0</v>
      </c>
      <c r="I260" s="23"/>
      <c r="J260" s="25"/>
      <c r="K260" s="96"/>
      <c r="L260" s="26"/>
      <c r="M260" s="28"/>
      <c r="N260" s="28"/>
      <c r="O260" s="28"/>
      <c r="P260" s="28"/>
      <c r="Q260" s="28"/>
      <c r="R260" s="28"/>
      <c r="S260" s="28"/>
      <c r="T260" s="28"/>
      <c r="U260" s="28"/>
    </row>
    <row r="261" spans="2:43" s="20" customFormat="1" ht="22.5" customHeight="1">
      <c r="B261" s="29">
        <v>6171</v>
      </c>
      <c r="C261" s="29">
        <v>5011</v>
      </c>
      <c r="D261" s="20" t="s">
        <v>141</v>
      </c>
      <c r="E261" s="73">
        <v>700000</v>
      </c>
      <c r="F261" s="73"/>
      <c r="G261" s="73">
        <v>700000</v>
      </c>
      <c r="H261" s="73">
        <v>572640</v>
      </c>
      <c r="I261" s="23"/>
      <c r="J261" s="25"/>
      <c r="K261" s="25"/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</row>
    <row r="262" spans="2:43" s="20" customFormat="1" ht="22.5" customHeight="1">
      <c r="B262" s="29">
        <v>6171</v>
      </c>
      <c r="C262" s="29">
        <v>5021</v>
      </c>
      <c r="D262" s="20" t="s">
        <v>95</v>
      </c>
      <c r="E262" s="73">
        <v>20000</v>
      </c>
      <c r="F262" s="73"/>
      <c r="G262" s="73">
        <v>20000</v>
      </c>
      <c r="H262" s="73">
        <v>3000</v>
      </c>
      <c r="I262" s="23"/>
      <c r="J262" s="25" t="s">
        <v>191</v>
      </c>
      <c r="K262" s="25"/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</row>
    <row r="263" spans="2:43" s="20" customFormat="1" ht="22.5" customHeight="1">
      <c r="B263" s="29">
        <v>6171</v>
      </c>
      <c r="C263" s="29">
        <v>5031</v>
      </c>
      <c r="D263" s="20" t="s">
        <v>97</v>
      </c>
      <c r="E263" s="73">
        <v>170000</v>
      </c>
      <c r="F263" s="73"/>
      <c r="G263" s="73">
        <v>170000</v>
      </c>
      <c r="H263" s="73">
        <v>142049</v>
      </c>
      <c r="I263" s="23"/>
      <c r="J263" s="25"/>
      <c r="K263" s="25"/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</row>
    <row r="264" spans="2:43" s="20" customFormat="1" ht="22.5" customHeight="1">
      <c r="B264" s="29">
        <v>6171</v>
      </c>
      <c r="C264" s="29">
        <v>5032</v>
      </c>
      <c r="D264" s="20" t="s">
        <v>98</v>
      </c>
      <c r="E264" s="73">
        <v>60000</v>
      </c>
      <c r="F264" s="73"/>
      <c r="G264" s="73">
        <v>60000</v>
      </c>
      <c r="H264" s="73">
        <v>51547</v>
      </c>
      <c r="I264" s="23"/>
      <c r="J264" s="25"/>
      <c r="K264" s="25"/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</row>
    <row r="265" spans="2:43" s="20" customFormat="1" ht="22.5" customHeight="1">
      <c r="B265" s="29">
        <v>6171</v>
      </c>
      <c r="C265" s="29">
        <v>5038</v>
      </c>
      <c r="D265" s="20" t="s">
        <v>192</v>
      </c>
      <c r="E265" s="73">
        <v>7000</v>
      </c>
      <c r="F265" s="73"/>
      <c r="G265" s="73">
        <v>7000</v>
      </c>
      <c r="H265" s="73">
        <v>7302</v>
      </c>
      <c r="I265" s="23"/>
      <c r="J265" s="25" t="s">
        <v>193</v>
      </c>
      <c r="K265" s="25"/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</row>
    <row r="266" spans="2:8" s="97" customFormat="1" ht="22.5" customHeight="1">
      <c r="B266" s="29">
        <v>6171</v>
      </c>
      <c r="C266" s="29">
        <v>5136</v>
      </c>
      <c r="D266" s="20" t="s">
        <v>131</v>
      </c>
      <c r="E266" s="98">
        <v>60000</v>
      </c>
      <c r="F266" s="99"/>
      <c r="G266" s="99">
        <v>60000</v>
      </c>
      <c r="H266" s="100">
        <v>39884.13</v>
      </c>
    </row>
    <row r="267" spans="2:43" s="20" customFormat="1" ht="22.5" customHeight="1">
      <c r="B267" s="29">
        <v>6171</v>
      </c>
      <c r="C267" s="29">
        <v>5137</v>
      </c>
      <c r="D267" s="20" t="s">
        <v>121</v>
      </c>
      <c r="E267" s="73">
        <v>40000</v>
      </c>
      <c r="F267" s="73"/>
      <c r="G267" s="73">
        <v>40000</v>
      </c>
      <c r="H267" s="73">
        <v>35708</v>
      </c>
      <c r="I267" s="23"/>
      <c r="J267" s="25"/>
      <c r="K267" s="25"/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</row>
    <row r="268" spans="2:43" s="20" customFormat="1" ht="22.5" customHeight="1">
      <c r="B268" s="29">
        <v>6171</v>
      </c>
      <c r="C268" s="29">
        <v>5139</v>
      </c>
      <c r="D268" s="20" t="s">
        <v>188</v>
      </c>
      <c r="E268" s="73">
        <v>60000</v>
      </c>
      <c r="F268" s="73"/>
      <c r="G268" s="73">
        <v>60000</v>
      </c>
      <c r="H268" s="73">
        <v>51212.71</v>
      </c>
      <c r="I268" s="23"/>
      <c r="J268" s="25" t="s">
        <v>194</v>
      </c>
      <c r="K268" s="25"/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</row>
    <row r="269" spans="2:43" s="20" customFormat="1" ht="22.5" customHeight="1">
      <c r="B269" s="29">
        <v>6171</v>
      </c>
      <c r="C269" s="29">
        <v>5141</v>
      </c>
      <c r="D269" s="20" t="s">
        <v>84</v>
      </c>
      <c r="E269" s="73"/>
      <c r="F269" s="73"/>
      <c r="G269" s="73"/>
      <c r="H269" s="73"/>
      <c r="I269" s="23"/>
      <c r="J269" s="101" t="s">
        <v>101</v>
      </c>
      <c r="K269" s="25"/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</row>
    <row r="270" spans="2:43" s="20" customFormat="1" ht="22.5" customHeight="1">
      <c r="B270" s="29">
        <v>6171</v>
      </c>
      <c r="C270" s="29">
        <v>5153</v>
      </c>
      <c r="D270" s="20" t="s">
        <v>145</v>
      </c>
      <c r="E270" s="102">
        <v>80000</v>
      </c>
      <c r="F270" s="73"/>
      <c r="G270" s="73">
        <v>60000</v>
      </c>
      <c r="H270" s="73">
        <v>36582.99</v>
      </c>
      <c r="I270" s="23"/>
      <c r="J270" s="25"/>
      <c r="K270" s="25"/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</row>
    <row r="271" spans="2:43" s="20" customFormat="1" ht="22.5" customHeight="1">
      <c r="B271" s="29">
        <v>6171</v>
      </c>
      <c r="C271" s="29">
        <v>5154</v>
      </c>
      <c r="D271" s="20" t="s">
        <v>102</v>
      </c>
      <c r="E271" s="73">
        <v>50000</v>
      </c>
      <c r="F271" s="73"/>
      <c r="G271" s="73">
        <v>50000</v>
      </c>
      <c r="H271" s="73">
        <v>27349.7</v>
      </c>
      <c r="I271" s="23"/>
      <c r="J271" s="25"/>
      <c r="K271" s="25"/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</row>
    <row r="272" spans="2:43" s="20" customFormat="1" ht="22.5" customHeight="1">
      <c r="B272" s="29">
        <v>6171</v>
      </c>
      <c r="C272" s="29">
        <v>5156</v>
      </c>
      <c r="D272" s="20" t="s">
        <v>158</v>
      </c>
      <c r="E272" s="102">
        <v>15000</v>
      </c>
      <c r="F272" s="73"/>
      <c r="G272" s="73">
        <v>7000</v>
      </c>
      <c r="H272" s="73">
        <v>10290</v>
      </c>
      <c r="I272" s="23"/>
      <c r="J272" s="25"/>
      <c r="K272" s="25"/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</row>
    <row r="273" spans="2:43" s="20" customFormat="1" ht="22.5" customHeight="1">
      <c r="B273" s="29">
        <v>6171</v>
      </c>
      <c r="C273" s="29">
        <v>5161</v>
      </c>
      <c r="D273" s="20" t="s">
        <v>195</v>
      </c>
      <c r="E273" s="73">
        <v>4000</v>
      </c>
      <c r="F273" s="73"/>
      <c r="G273" s="73">
        <v>8000</v>
      </c>
      <c r="H273" s="73">
        <v>2472</v>
      </c>
      <c r="I273" s="23"/>
      <c r="J273" s="25"/>
      <c r="K273" s="25"/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</row>
    <row r="274" spans="2:43" s="20" customFormat="1" ht="22.5" customHeight="1">
      <c r="B274" s="29">
        <v>6171</v>
      </c>
      <c r="C274" s="29">
        <v>5162</v>
      </c>
      <c r="D274" s="20" t="s">
        <v>103</v>
      </c>
      <c r="E274" s="73">
        <v>35000</v>
      </c>
      <c r="F274" s="73"/>
      <c r="G274" s="73">
        <v>35000</v>
      </c>
      <c r="H274" s="73">
        <v>28163.88</v>
      </c>
      <c r="I274" s="23"/>
      <c r="J274" s="25"/>
      <c r="K274" s="25"/>
      <c r="L274" s="26"/>
      <c r="M274" s="27"/>
      <c r="N274" s="28"/>
      <c r="O274" s="28"/>
      <c r="P274" s="28"/>
      <c r="Q274" s="28"/>
      <c r="R274" s="28"/>
      <c r="S274" s="28"/>
      <c r="T274" s="28"/>
      <c r="U274" s="28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</row>
    <row r="275" spans="2:43" s="20" customFormat="1" ht="22.5" customHeight="1">
      <c r="B275" s="29">
        <v>6171</v>
      </c>
      <c r="C275" s="29">
        <v>5163</v>
      </c>
      <c r="D275" s="20" t="s">
        <v>87</v>
      </c>
      <c r="E275" s="73"/>
      <c r="F275" s="73"/>
      <c r="G275" s="73">
        <v>0</v>
      </c>
      <c r="H275" s="73"/>
      <c r="I275" s="23"/>
      <c r="J275" s="25" t="s">
        <v>196</v>
      </c>
      <c r="K275" s="25"/>
      <c r="L275" s="26"/>
      <c r="M275" s="27"/>
      <c r="N275" s="28"/>
      <c r="O275" s="28"/>
      <c r="P275" s="28"/>
      <c r="Q275" s="28"/>
      <c r="R275" s="28"/>
      <c r="S275" s="28"/>
      <c r="T275" s="28"/>
      <c r="U275" s="28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</row>
    <row r="276" spans="2:43" s="20" customFormat="1" ht="22.5" customHeight="1">
      <c r="B276" s="29">
        <v>6171</v>
      </c>
      <c r="C276" s="29">
        <v>5167</v>
      </c>
      <c r="D276" s="20" t="s">
        <v>177</v>
      </c>
      <c r="E276" s="73">
        <v>5000</v>
      </c>
      <c r="F276" s="73"/>
      <c r="G276" s="73">
        <v>5000</v>
      </c>
      <c r="H276" s="73">
        <v>5000</v>
      </c>
      <c r="I276" s="23"/>
      <c r="J276" s="25"/>
      <c r="K276" s="25"/>
      <c r="L276" s="26"/>
      <c r="M276" s="27"/>
      <c r="N276" s="28"/>
      <c r="O276" s="28"/>
      <c r="P276" s="28"/>
      <c r="Q276" s="28"/>
      <c r="R276" s="28"/>
      <c r="S276" s="28"/>
      <c r="T276" s="28"/>
      <c r="U276" s="28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</row>
    <row r="277" spans="2:43" s="20" customFormat="1" ht="22.5" customHeight="1">
      <c r="B277" s="29">
        <v>6171</v>
      </c>
      <c r="C277" s="29">
        <v>5169</v>
      </c>
      <c r="D277" s="20" t="s">
        <v>104</v>
      </c>
      <c r="E277" s="74">
        <v>300000</v>
      </c>
      <c r="F277" s="73"/>
      <c r="G277" s="73">
        <v>430000</v>
      </c>
      <c r="H277" s="73">
        <v>533560.68</v>
      </c>
      <c r="I277" s="23"/>
      <c r="J277" s="103" t="s">
        <v>197</v>
      </c>
      <c r="K277" s="25"/>
      <c r="L277" s="26"/>
      <c r="M277" s="27"/>
      <c r="N277" s="28"/>
      <c r="O277" s="28"/>
      <c r="P277" s="28"/>
      <c r="Q277" s="28"/>
      <c r="R277" s="28"/>
      <c r="S277" s="28"/>
      <c r="T277" s="28"/>
      <c r="U277" s="28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</row>
    <row r="278" spans="2:43" s="20" customFormat="1" ht="22.5" customHeight="1">
      <c r="B278" s="29">
        <v>6171</v>
      </c>
      <c r="C278" s="29">
        <v>5171</v>
      </c>
      <c r="D278" s="20" t="s">
        <v>198</v>
      </c>
      <c r="E278" s="73">
        <v>30000</v>
      </c>
      <c r="F278" s="73"/>
      <c r="G278" s="73">
        <v>30000</v>
      </c>
      <c r="H278" s="73">
        <v>18971.22</v>
      </c>
      <c r="I278" s="23"/>
      <c r="J278" s="104" t="s">
        <v>199</v>
      </c>
      <c r="K278" s="25"/>
      <c r="L278" s="26"/>
      <c r="M278" s="27"/>
      <c r="N278" s="28"/>
      <c r="O278" s="28"/>
      <c r="P278" s="28"/>
      <c r="Q278" s="28"/>
      <c r="R278" s="28"/>
      <c r="S278" s="28"/>
      <c r="T278" s="28"/>
      <c r="U278" s="28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</row>
    <row r="279" spans="2:43" s="20" customFormat="1" ht="22.5" customHeight="1">
      <c r="B279" s="29">
        <v>6171</v>
      </c>
      <c r="C279" s="29">
        <v>5172</v>
      </c>
      <c r="D279" s="20" t="s">
        <v>200</v>
      </c>
      <c r="E279" s="73">
        <v>5000</v>
      </c>
      <c r="F279" s="73"/>
      <c r="G279" s="73">
        <v>5000</v>
      </c>
      <c r="H279" s="73"/>
      <c r="I279" s="23"/>
      <c r="J279" s="105"/>
      <c r="K279" s="25"/>
      <c r="L279" s="26"/>
      <c r="M279" s="27"/>
      <c r="N279" s="28"/>
      <c r="O279" s="28"/>
      <c r="P279" s="28"/>
      <c r="Q279" s="28"/>
      <c r="R279" s="28"/>
      <c r="S279" s="28"/>
      <c r="T279" s="28"/>
      <c r="U279" s="28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</row>
    <row r="280" spans="2:43" s="20" customFormat="1" ht="22.5" customHeight="1">
      <c r="B280" s="29">
        <v>6171</v>
      </c>
      <c r="C280" s="29">
        <v>5173</v>
      </c>
      <c r="D280" s="20" t="s">
        <v>106</v>
      </c>
      <c r="E280" s="73">
        <v>2000</v>
      </c>
      <c r="F280" s="73"/>
      <c r="G280" s="73">
        <v>17000</v>
      </c>
      <c r="H280" s="73">
        <v>15294</v>
      </c>
      <c r="I280" s="23"/>
      <c r="J280" s="106"/>
      <c r="K280" s="25"/>
      <c r="L280" s="26"/>
      <c r="M280" s="27"/>
      <c r="N280" s="28"/>
      <c r="O280" s="28"/>
      <c r="P280" s="28"/>
      <c r="Q280" s="28"/>
      <c r="R280" s="28"/>
      <c r="S280" s="28"/>
      <c r="T280" s="28"/>
      <c r="U280" s="28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</row>
    <row r="281" spans="2:43" s="20" customFormat="1" ht="22.5" customHeight="1">
      <c r="B281" s="29">
        <v>6171</v>
      </c>
      <c r="C281" s="29">
        <v>5175</v>
      </c>
      <c r="D281" s="20" t="s">
        <v>122</v>
      </c>
      <c r="E281" s="73">
        <v>10000</v>
      </c>
      <c r="F281" s="73"/>
      <c r="G281" s="73">
        <v>240000</v>
      </c>
      <c r="H281" s="73">
        <v>293786.81</v>
      </c>
      <c r="I281" s="23"/>
      <c r="J281" s="107" t="s">
        <v>184</v>
      </c>
      <c r="K281" s="25"/>
      <c r="L281" s="26"/>
      <c r="M281" s="27"/>
      <c r="N281" s="28"/>
      <c r="O281" s="28"/>
      <c r="P281" s="28"/>
      <c r="Q281" s="28"/>
      <c r="R281" s="28"/>
      <c r="S281" s="28"/>
      <c r="T281" s="28"/>
      <c r="U281" s="28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</row>
    <row r="282" spans="2:43" s="20" customFormat="1" ht="22.5" customHeight="1">
      <c r="B282" s="32">
        <v>6171</v>
      </c>
      <c r="C282" s="32">
        <v>5182</v>
      </c>
      <c r="D282" s="27" t="s">
        <v>201</v>
      </c>
      <c r="E282" s="73"/>
      <c r="F282" s="73"/>
      <c r="G282" s="73"/>
      <c r="H282" s="108">
        <v>9096</v>
      </c>
      <c r="I282" s="23"/>
      <c r="J282" s="25"/>
      <c r="K282" s="25"/>
      <c r="L282" s="26"/>
      <c r="M282" s="27"/>
      <c r="N282" s="28"/>
      <c r="O282" s="28"/>
      <c r="P282" s="28"/>
      <c r="Q282" s="28"/>
      <c r="R282" s="28"/>
      <c r="S282" s="28"/>
      <c r="T282" s="28"/>
      <c r="U282" s="28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</row>
    <row r="283" spans="2:43" s="20" customFormat="1" ht="22.5" customHeight="1">
      <c r="B283" s="32">
        <v>6171</v>
      </c>
      <c r="C283" s="32">
        <v>5191</v>
      </c>
      <c r="D283" s="27" t="s">
        <v>107</v>
      </c>
      <c r="E283" s="73">
        <v>0</v>
      </c>
      <c r="F283" s="73"/>
      <c r="G283" s="73"/>
      <c r="H283" s="73"/>
      <c r="I283" s="23"/>
      <c r="J283" s="25"/>
      <c r="K283" s="25"/>
      <c r="L283" s="26"/>
      <c r="M283" s="27"/>
      <c r="N283" s="28"/>
      <c r="O283" s="28"/>
      <c r="P283" s="28"/>
      <c r="Q283" s="28"/>
      <c r="R283" s="28"/>
      <c r="S283" s="28"/>
      <c r="T283" s="28"/>
      <c r="U283" s="28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</row>
    <row r="284" spans="2:43" s="20" customFormat="1" ht="22.5" customHeight="1">
      <c r="B284" s="32">
        <v>6171</v>
      </c>
      <c r="C284" s="32">
        <v>5192</v>
      </c>
      <c r="D284" s="27" t="s">
        <v>202</v>
      </c>
      <c r="E284" s="102">
        <v>1000</v>
      </c>
      <c r="F284" s="73"/>
      <c r="G284" s="73">
        <v>2000</v>
      </c>
      <c r="H284" s="73">
        <v>0</v>
      </c>
      <c r="I284" s="23"/>
      <c r="J284" s="43" t="s">
        <v>203</v>
      </c>
      <c r="K284" s="25"/>
      <c r="L284" s="26"/>
      <c r="M284" s="27"/>
      <c r="N284" s="28"/>
      <c r="O284" s="28"/>
      <c r="P284" s="28"/>
      <c r="Q284" s="28"/>
      <c r="R284" s="28"/>
      <c r="S284" s="28"/>
      <c r="T284" s="28"/>
      <c r="U284" s="28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</row>
    <row r="285" spans="2:43" s="20" customFormat="1" ht="22.5" customHeight="1">
      <c r="B285" s="29">
        <v>6171</v>
      </c>
      <c r="C285" s="29">
        <v>5194</v>
      </c>
      <c r="D285" s="20" t="s">
        <v>138</v>
      </c>
      <c r="E285" s="73"/>
      <c r="F285" s="73"/>
      <c r="G285" s="73">
        <v>130000</v>
      </c>
      <c r="H285" s="73">
        <v>126466</v>
      </c>
      <c r="I285" s="23"/>
      <c r="J285" s="16"/>
      <c r="K285" s="25"/>
      <c r="L285" s="26"/>
      <c r="M285" s="27"/>
      <c r="N285" s="28"/>
      <c r="O285" s="28"/>
      <c r="P285" s="28"/>
      <c r="Q285" s="28"/>
      <c r="R285" s="28"/>
      <c r="S285" s="28"/>
      <c r="T285" s="28"/>
      <c r="U285" s="28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</row>
    <row r="286" spans="2:43" s="20" customFormat="1" ht="22.5" customHeight="1">
      <c r="B286" s="29">
        <v>6171</v>
      </c>
      <c r="C286" s="29">
        <v>5229</v>
      </c>
      <c r="D286" s="20" t="s">
        <v>204</v>
      </c>
      <c r="E286" s="73">
        <v>50000</v>
      </c>
      <c r="F286" s="73"/>
      <c r="G286" s="73">
        <v>50000</v>
      </c>
      <c r="H286" s="73">
        <v>28246.46</v>
      </c>
      <c r="I286" s="23"/>
      <c r="J286" s="25" t="s">
        <v>205</v>
      </c>
      <c r="K286" s="25"/>
      <c r="L286" s="26"/>
      <c r="M286" s="27"/>
      <c r="N286" s="28"/>
      <c r="O286" s="28"/>
      <c r="P286" s="28"/>
      <c r="Q286" s="28"/>
      <c r="R286" s="28"/>
      <c r="S286" s="28"/>
      <c r="T286" s="28"/>
      <c r="U286" s="28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</row>
    <row r="287" spans="2:43" s="20" customFormat="1" ht="22.5" customHeight="1">
      <c r="B287" s="29">
        <v>6171</v>
      </c>
      <c r="C287" s="29">
        <v>5321</v>
      </c>
      <c r="D287" s="20" t="s">
        <v>206</v>
      </c>
      <c r="E287" s="73">
        <v>10000</v>
      </c>
      <c r="F287" s="73"/>
      <c r="G287" s="73">
        <v>10000</v>
      </c>
      <c r="H287" s="73">
        <v>2000</v>
      </c>
      <c r="I287" s="23"/>
      <c r="J287" s="25" t="s">
        <v>207</v>
      </c>
      <c r="K287" s="25"/>
      <c r="L287" s="26"/>
      <c r="M287" s="27"/>
      <c r="N287" s="28"/>
      <c r="O287" s="28"/>
      <c r="P287" s="28"/>
      <c r="Q287" s="28"/>
      <c r="R287" s="28"/>
      <c r="S287" s="28"/>
      <c r="T287" s="28"/>
      <c r="U287" s="28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</row>
    <row r="288" spans="2:43" s="20" customFormat="1" ht="22.5" customHeight="1">
      <c r="B288" s="29">
        <v>6171</v>
      </c>
      <c r="C288" s="29">
        <v>5329</v>
      </c>
      <c r="D288" s="20" t="s">
        <v>208</v>
      </c>
      <c r="E288" s="102">
        <v>40000</v>
      </c>
      <c r="F288" s="73"/>
      <c r="G288" s="73">
        <v>30000</v>
      </c>
      <c r="H288" s="73">
        <v>27760</v>
      </c>
      <c r="I288" s="23"/>
      <c r="J288" s="25" t="s">
        <v>209</v>
      </c>
      <c r="K288" s="25"/>
      <c r="L288" s="26"/>
      <c r="M288" s="27"/>
      <c r="N288" s="28"/>
      <c r="O288" s="28"/>
      <c r="P288" s="28"/>
      <c r="Q288" s="28"/>
      <c r="R288" s="28"/>
      <c r="S288" s="28"/>
      <c r="T288" s="28"/>
      <c r="U288" s="28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</row>
    <row r="289" spans="2:43" s="20" customFormat="1" ht="22.5" customHeight="1">
      <c r="B289" s="29">
        <v>6171</v>
      </c>
      <c r="C289" s="29">
        <v>5361</v>
      </c>
      <c r="D289" s="20" t="s">
        <v>210</v>
      </c>
      <c r="E289" s="73"/>
      <c r="F289" s="73"/>
      <c r="G289" s="73"/>
      <c r="H289" s="73"/>
      <c r="I289" s="23"/>
      <c r="J289" s="25"/>
      <c r="K289" s="25"/>
      <c r="L289" s="26"/>
      <c r="M289" s="27"/>
      <c r="N289" s="28"/>
      <c r="O289" s="28"/>
      <c r="P289" s="28"/>
      <c r="Q289" s="28"/>
      <c r="R289" s="28"/>
      <c r="S289" s="28"/>
      <c r="T289" s="28"/>
      <c r="U289" s="28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</row>
    <row r="290" spans="2:43" s="20" customFormat="1" ht="22.5" customHeight="1">
      <c r="B290" s="29">
        <v>6171</v>
      </c>
      <c r="C290" s="29">
        <v>5362</v>
      </c>
      <c r="D290" s="20" t="s">
        <v>108</v>
      </c>
      <c r="E290" s="73">
        <v>2000</v>
      </c>
      <c r="F290" s="73"/>
      <c r="G290" s="73">
        <v>2000</v>
      </c>
      <c r="H290" s="73">
        <v>112</v>
      </c>
      <c r="I290" s="23"/>
      <c r="J290" s="25" t="s">
        <v>211</v>
      </c>
      <c r="K290" s="25"/>
      <c r="L290" s="26"/>
      <c r="M290" s="27"/>
      <c r="N290" s="28"/>
      <c r="O290" s="28"/>
      <c r="P290" s="28"/>
      <c r="Q290" s="28"/>
      <c r="R290" s="28"/>
      <c r="S290" s="28"/>
      <c r="T290" s="28"/>
      <c r="U290" s="28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</row>
    <row r="291" spans="2:43" s="20" customFormat="1" ht="22.5" customHeight="1">
      <c r="B291" s="29">
        <v>6171</v>
      </c>
      <c r="C291" s="29">
        <v>5363</v>
      </c>
      <c r="D291" s="20" t="s">
        <v>212</v>
      </c>
      <c r="E291" s="73"/>
      <c r="F291" s="73"/>
      <c r="G291" s="73">
        <v>30000</v>
      </c>
      <c r="H291" s="73">
        <v>30000</v>
      </c>
      <c r="I291" s="23"/>
      <c r="J291" s="25"/>
      <c r="K291" s="25"/>
      <c r="L291" s="26"/>
      <c r="M291" s="27"/>
      <c r="N291" s="28"/>
      <c r="O291" s="28"/>
      <c r="P291" s="28"/>
      <c r="Q291" s="28"/>
      <c r="R291" s="28"/>
      <c r="S291" s="28"/>
      <c r="T291" s="28"/>
      <c r="U291" s="28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</row>
    <row r="292" spans="2:43" s="20" customFormat="1" ht="22.5" customHeight="1">
      <c r="B292" s="29">
        <v>6171</v>
      </c>
      <c r="C292" s="29">
        <v>5365</v>
      </c>
      <c r="D292" s="20" t="s">
        <v>128</v>
      </c>
      <c r="E292" s="73"/>
      <c r="F292" s="73"/>
      <c r="G292" s="73"/>
      <c r="H292" s="73"/>
      <c r="I292" s="23"/>
      <c r="J292" s="25"/>
      <c r="K292" s="25"/>
      <c r="L292" s="26"/>
      <c r="M292" s="27"/>
      <c r="N292" s="28"/>
      <c r="O292" s="28"/>
      <c r="P292" s="28"/>
      <c r="Q292" s="28"/>
      <c r="R292" s="28"/>
      <c r="S292" s="28"/>
      <c r="T292" s="28"/>
      <c r="U292" s="28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</row>
    <row r="293" spans="2:43" s="20" customFormat="1" ht="22.5" customHeight="1">
      <c r="B293" s="29">
        <v>6171</v>
      </c>
      <c r="C293" s="29">
        <v>5492</v>
      </c>
      <c r="D293" s="20" t="s">
        <v>213</v>
      </c>
      <c r="E293" s="73"/>
      <c r="F293" s="73"/>
      <c r="G293" s="73"/>
      <c r="H293" s="73"/>
      <c r="I293" s="23"/>
      <c r="J293" s="25"/>
      <c r="K293" s="25"/>
      <c r="L293" s="26"/>
      <c r="M293" s="27"/>
      <c r="N293" s="28"/>
      <c r="O293" s="28"/>
      <c r="P293" s="28"/>
      <c r="Q293" s="28"/>
      <c r="R293" s="28"/>
      <c r="S293" s="28"/>
      <c r="T293" s="28"/>
      <c r="U293" s="28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</row>
    <row r="294" spans="2:43" s="20" customFormat="1" ht="22.5" customHeight="1">
      <c r="B294" s="29">
        <v>6171</v>
      </c>
      <c r="C294" s="29">
        <v>5901</v>
      </c>
      <c r="D294" s="20" t="s">
        <v>214</v>
      </c>
      <c r="E294" s="102">
        <v>843000</v>
      </c>
      <c r="F294" s="73"/>
      <c r="G294" s="73"/>
      <c r="H294" s="73"/>
      <c r="I294" s="23"/>
      <c r="J294" s="109"/>
      <c r="K294" s="31"/>
      <c r="L294" s="26"/>
      <c r="M294" s="27"/>
      <c r="N294" s="28"/>
      <c r="O294" s="28"/>
      <c r="P294" s="28"/>
      <c r="Q294" s="28"/>
      <c r="R294" s="28"/>
      <c r="S294" s="28"/>
      <c r="T294" s="28"/>
      <c r="U294" s="28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</row>
    <row r="295" spans="2:43" s="20" customFormat="1" ht="22.5" customHeight="1">
      <c r="B295" s="29">
        <v>6171</v>
      </c>
      <c r="C295" s="29">
        <v>6111</v>
      </c>
      <c r="D295" s="20" t="s">
        <v>200</v>
      </c>
      <c r="E295" s="73"/>
      <c r="F295" s="73"/>
      <c r="G295" s="73">
        <v>0</v>
      </c>
      <c r="H295" s="73"/>
      <c r="I295" s="23"/>
      <c r="J295" s="25" t="s">
        <v>215</v>
      </c>
      <c r="K295" s="25"/>
      <c r="L295" s="26"/>
      <c r="M295" s="27"/>
      <c r="N295" s="28"/>
      <c r="O295" s="28"/>
      <c r="P295" s="28"/>
      <c r="Q295" s="28"/>
      <c r="R295" s="28"/>
      <c r="S295" s="28"/>
      <c r="T295" s="28"/>
      <c r="U295" s="28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</row>
    <row r="296" spans="2:43" s="20" customFormat="1" ht="22.5" customHeight="1">
      <c r="B296" s="29">
        <v>6171</v>
      </c>
      <c r="C296" s="29">
        <v>6119</v>
      </c>
      <c r="D296" s="20" t="s">
        <v>216</v>
      </c>
      <c r="E296" s="74">
        <v>200000</v>
      </c>
      <c r="F296" s="73"/>
      <c r="G296" s="73">
        <v>200000</v>
      </c>
      <c r="H296" s="73">
        <v>45755</v>
      </c>
      <c r="I296" s="23"/>
      <c r="J296" s="91" t="s">
        <v>217</v>
      </c>
      <c r="K296" s="91"/>
      <c r="L296" s="26"/>
      <c r="M296" s="27"/>
      <c r="N296" s="28"/>
      <c r="O296" s="28"/>
      <c r="P296" s="28"/>
      <c r="Q296" s="28"/>
      <c r="R296" s="28"/>
      <c r="S296" s="28"/>
      <c r="T296" s="28"/>
      <c r="U296" s="28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</row>
    <row r="297" spans="2:43" s="20" customFormat="1" ht="22.5" customHeight="1">
      <c r="B297" s="29">
        <v>6171</v>
      </c>
      <c r="C297" s="29">
        <v>6121</v>
      </c>
      <c r="D297" s="20" t="s">
        <v>90</v>
      </c>
      <c r="E297" s="73"/>
      <c r="F297" s="73"/>
      <c r="G297" s="73"/>
      <c r="H297" s="73"/>
      <c r="I297" s="23"/>
      <c r="J297" s="25"/>
      <c r="K297" s="25"/>
      <c r="L297" s="26"/>
      <c r="M297" s="27"/>
      <c r="N297" s="28"/>
      <c r="O297" s="28"/>
      <c r="P297" s="28"/>
      <c r="Q297" s="28"/>
      <c r="R297" s="28"/>
      <c r="S297" s="28"/>
      <c r="T297" s="28"/>
      <c r="U297" s="28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</row>
    <row r="298" spans="2:43" s="20" customFormat="1" ht="22.5" customHeight="1">
      <c r="B298" s="55">
        <v>6171</v>
      </c>
      <c r="C298" s="55"/>
      <c r="D298" s="53" t="s">
        <v>75</v>
      </c>
      <c r="E298" s="79">
        <f>SUM(E261:E297)</f>
        <v>2799000</v>
      </c>
      <c r="F298" s="79"/>
      <c r="G298" s="79">
        <f>SUM(G261:G297)</f>
        <v>2458000</v>
      </c>
      <c r="H298" s="79">
        <f>SUM(H261:H297)</f>
        <v>2144249.58</v>
      </c>
      <c r="I298" s="23"/>
      <c r="J298" s="25"/>
      <c r="K298" s="25"/>
      <c r="L298" s="26"/>
      <c r="M298" s="27"/>
      <c r="N298" s="28"/>
      <c r="O298" s="28"/>
      <c r="P298" s="28"/>
      <c r="Q298" s="28"/>
      <c r="R298" s="28"/>
      <c r="S298" s="28"/>
      <c r="T298" s="28"/>
      <c r="U298" s="28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</row>
    <row r="299" spans="2:21" s="27" customFormat="1" ht="22.5" customHeight="1">
      <c r="B299" s="32">
        <v>6310</v>
      </c>
      <c r="C299" s="32">
        <v>5141</v>
      </c>
      <c r="D299" s="27" t="s">
        <v>84</v>
      </c>
      <c r="E299" s="98">
        <v>550000</v>
      </c>
      <c r="F299" s="98"/>
      <c r="G299" s="98">
        <v>550000</v>
      </c>
      <c r="H299" s="98">
        <v>332706</v>
      </c>
      <c r="I299" s="23"/>
      <c r="J299" s="25" t="s">
        <v>218</v>
      </c>
      <c r="K299" s="25"/>
      <c r="L299" s="26"/>
      <c r="N299" s="28"/>
      <c r="O299" s="28"/>
      <c r="P299" s="28"/>
      <c r="Q299" s="28"/>
      <c r="R299" s="28"/>
      <c r="S299" s="28"/>
      <c r="T299" s="28"/>
      <c r="U299" s="28"/>
    </row>
    <row r="300" spans="2:21" s="27" customFormat="1" ht="22.5" customHeight="1">
      <c r="B300" s="32">
        <v>6310</v>
      </c>
      <c r="C300" s="32">
        <v>5163</v>
      </c>
      <c r="D300" s="27" t="s">
        <v>87</v>
      </c>
      <c r="E300" s="98">
        <v>10000</v>
      </c>
      <c r="F300" s="110"/>
      <c r="G300" s="98">
        <v>10000</v>
      </c>
      <c r="H300" s="98">
        <v>7421.19</v>
      </c>
      <c r="I300" s="23"/>
      <c r="J300" s="25" t="s">
        <v>219</v>
      </c>
      <c r="K300" s="25"/>
      <c r="L300" s="26"/>
      <c r="N300" s="28"/>
      <c r="O300" s="28"/>
      <c r="P300" s="28"/>
      <c r="Q300" s="28"/>
      <c r="R300" s="28"/>
      <c r="S300" s="28"/>
      <c r="T300" s="28"/>
      <c r="U300" s="28"/>
    </row>
    <row r="301" spans="2:43" s="20" customFormat="1" ht="22.5" customHeight="1">
      <c r="B301" s="55">
        <v>6310</v>
      </c>
      <c r="C301" s="55"/>
      <c r="D301" s="53" t="s">
        <v>220</v>
      </c>
      <c r="E301" s="79">
        <f>SUM(E299:E300)</f>
        <v>560000</v>
      </c>
      <c r="F301" s="79">
        <f>SUM(F299:F300)</f>
        <v>0</v>
      </c>
      <c r="G301" s="79">
        <f>SUM(G299:G300)</f>
        <v>560000</v>
      </c>
      <c r="H301" s="79">
        <f>SUM(H299:H300)</f>
        <v>340127.19</v>
      </c>
      <c r="I301" s="23"/>
      <c r="J301" s="25"/>
      <c r="K301" s="25"/>
      <c r="L301" s="26"/>
      <c r="M301" s="27"/>
      <c r="N301" s="28"/>
      <c r="O301" s="28"/>
      <c r="P301" s="28"/>
      <c r="Q301" s="28"/>
      <c r="R301" s="28"/>
      <c r="S301" s="28"/>
      <c r="T301" s="28"/>
      <c r="U301" s="28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</row>
    <row r="302" spans="2:43" s="20" customFormat="1" ht="22.5" customHeight="1">
      <c r="B302" s="55">
        <v>6320</v>
      </c>
      <c r="C302" s="55">
        <v>5163</v>
      </c>
      <c r="D302" s="56" t="s">
        <v>87</v>
      </c>
      <c r="E302" s="111">
        <v>180000</v>
      </c>
      <c r="F302" s="111"/>
      <c r="G302" s="111">
        <v>180000</v>
      </c>
      <c r="H302" s="111">
        <v>143118.01</v>
      </c>
      <c r="I302" s="23"/>
      <c r="J302" s="25" t="s">
        <v>221</v>
      </c>
      <c r="K302" s="25"/>
      <c r="L302" s="26"/>
      <c r="M302" s="27"/>
      <c r="N302" s="28"/>
      <c r="O302" s="28"/>
      <c r="P302" s="28"/>
      <c r="Q302" s="28"/>
      <c r="R302" s="28"/>
      <c r="S302" s="28"/>
      <c r="T302" s="28"/>
      <c r="U302" s="28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</row>
    <row r="303" spans="2:43" s="9" customFormat="1" ht="22.5" customHeight="1">
      <c r="B303" s="52">
        <v>6320</v>
      </c>
      <c r="C303" s="52"/>
      <c r="D303" s="53" t="s">
        <v>222</v>
      </c>
      <c r="E303" s="79">
        <f>SUM(E302)</f>
        <v>180000</v>
      </c>
      <c r="F303" s="79">
        <f>SUM(F302)</f>
        <v>0</v>
      </c>
      <c r="G303" s="79">
        <f>SUM(G302)</f>
        <v>180000</v>
      </c>
      <c r="H303" s="79">
        <f>SUM(H302)</f>
        <v>143118.01</v>
      </c>
      <c r="I303" s="14"/>
      <c r="J303" s="16"/>
      <c r="K303" s="16"/>
      <c r="L303" s="17"/>
      <c r="M303" s="18"/>
      <c r="N303" s="19"/>
      <c r="O303" s="19"/>
      <c r="P303" s="19"/>
      <c r="Q303" s="19"/>
      <c r="R303" s="19"/>
      <c r="S303" s="19"/>
      <c r="T303" s="19"/>
      <c r="U303" s="19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</row>
    <row r="304" spans="2:21" s="27" customFormat="1" ht="22.5" customHeight="1">
      <c r="B304" s="32">
        <v>6339</v>
      </c>
      <c r="C304" s="32">
        <v>5362</v>
      </c>
      <c r="D304" s="27" t="s">
        <v>108</v>
      </c>
      <c r="E304" s="98"/>
      <c r="F304" s="98"/>
      <c r="G304" s="98"/>
      <c r="H304" s="98">
        <v>-2012</v>
      </c>
      <c r="I304" s="23"/>
      <c r="J304" s="25" t="s">
        <v>223</v>
      </c>
      <c r="K304" s="25"/>
      <c r="L304" s="26"/>
      <c r="N304" s="28"/>
      <c r="O304" s="28"/>
      <c r="P304" s="28"/>
      <c r="Q304" s="28"/>
      <c r="R304" s="28"/>
      <c r="S304" s="28"/>
      <c r="T304" s="28"/>
      <c r="U304" s="28"/>
    </row>
    <row r="305" spans="2:43" s="9" customFormat="1" ht="22.5" customHeight="1">
      <c r="B305" s="52">
        <v>6399</v>
      </c>
      <c r="C305" s="52"/>
      <c r="D305" s="53" t="s">
        <v>78</v>
      </c>
      <c r="E305" s="79">
        <f>SUM(E304)</f>
        <v>0</v>
      </c>
      <c r="F305" s="79">
        <f>SUM(F304)</f>
        <v>0</v>
      </c>
      <c r="G305" s="79">
        <f>SUM(G304)</f>
        <v>0</v>
      </c>
      <c r="H305" s="79">
        <f>SUM(H304)</f>
        <v>-2012</v>
      </c>
      <c r="I305" s="14"/>
      <c r="J305" s="16"/>
      <c r="K305" s="16"/>
      <c r="L305" s="17"/>
      <c r="M305" s="18"/>
      <c r="N305" s="19"/>
      <c r="O305" s="19"/>
      <c r="P305" s="19"/>
      <c r="Q305" s="19"/>
      <c r="R305" s="19"/>
      <c r="S305" s="19"/>
      <c r="T305" s="19"/>
      <c r="U305" s="19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</row>
    <row r="306" spans="2:23" s="27" customFormat="1" ht="22.5" customHeight="1">
      <c r="B306" s="32">
        <v>6402</v>
      </c>
      <c r="C306" s="32">
        <v>5364</v>
      </c>
      <c r="D306" s="27" t="s">
        <v>224</v>
      </c>
      <c r="E306" s="98">
        <v>10000</v>
      </c>
      <c r="F306" s="98"/>
      <c r="G306" s="98">
        <v>10000</v>
      </c>
      <c r="H306" s="98">
        <v>6741</v>
      </c>
      <c r="I306" s="112"/>
      <c r="J306" s="113" t="s">
        <v>225</v>
      </c>
      <c r="K306" s="25"/>
      <c r="L306" s="114"/>
      <c r="M306" s="62"/>
      <c r="N306" s="28"/>
      <c r="O306" s="28"/>
      <c r="P306" s="62"/>
      <c r="Q306" s="62"/>
      <c r="R306" s="62"/>
      <c r="S306" s="62"/>
      <c r="T306" s="62"/>
      <c r="U306" s="28"/>
      <c r="V306" s="28"/>
      <c r="W306" s="28"/>
    </row>
    <row r="307" spans="2:43" s="9" customFormat="1" ht="22.5" customHeight="1">
      <c r="B307" s="52">
        <v>6402</v>
      </c>
      <c r="C307" s="52"/>
      <c r="D307" s="53" t="s">
        <v>80</v>
      </c>
      <c r="E307" s="79">
        <f>SUM(E306)</f>
        <v>10000</v>
      </c>
      <c r="F307" s="79"/>
      <c r="G307" s="79">
        <f>SUM(G306)</f>
        <v>10000</v>
      </c>
      <c r="H307" s="79">
        <f>SUM(H306)</f>
        <v>6741</v>
      </c>
      <c r="I307" s="115"/>
      <c r="J307" s="116"/>
      <c r="K307" s="16"/>
      <c r="L307" s="117"/>
      <c r="M307" s="33"/>
      <c r="N307" s="19"/>
      <c r="O307" s="19"/>
      <c r="P307" s="33"/>
      <c r="Q307" s="33"/>
      <c r="R307" s="33"/>
      <c r="S307" s="33"/>
      <c r="T307" s="33"/>
      <c r="U307" s="19"/>
      <c r="V307" s="19"/>
      <c r="W307" s="19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</row>
    <row r="308" spans="2:43" s="20" customFormat="1" ht="27" customHeight="1">
      <c r="B308" s="70"/>
      <c r="C308" s="70"/>
      <c r="D308" s="71" t="s">
        <v>226</v>
      </c>
      <c r="E308" s="118">
        <f>SUM(E307+E305+E303+E301+E298+E260+E250+E239+E232+E212+E210+E208+E190+E182+E180+E178+E176+E170+E151++E145+E141+E135+E128+E115+E103+E84+E82)</f>
        <v>12895400</v>
      </c>
      <c r="F308" s="118">
        <f>SUM(F307+F305+F303+F301+F298+F260+F250+F239+F232+F212+F210+F208+F190+F182+F180+F178+F176+F170+F151++F145+F141+F135+F128+F115+F103+F84+F82)</f>
        <v>0</v>
      </c>
      <c r="G308" s="118">
        <f>SUM(G307+G305+G303+G301+G298+G260+G250+G239+G232+G212+G210+G208+G190+G182+G180+G178+G176+G170+G151++G145+G141+G135+G128+G115+G103+G84+G82)</f>
        <v>13932240</v>
      </c>
      <c r="H308" s="118">
        <f>SUM(H307+H305+H303+H301+H298+H260+H250+H239+H232+H212+H210+H208+H190+H182+H180+H178+H176+H170+H151++H145+H141+H135+H128+H115+H103+H84+H82)</f>
        <v>10399709.57</v>
      </c>
      <c r="I308" s="23"/>
      <c r="J308" s="25"/>
      <c r="K308" s="25"/>
      <c r="L308" s="26"/>
      <c r="M308" s="27"/>
      <c r="N308" s="28"/>
      <c r="O308" s="28"/>
      <c r="P308" s="28"/>
      <c r="Q308" s="28"/>
      <c r="R308" s="28"/>
      <c r="S308" s="28"/>
      <c r="T308" s="28"/>
      <c r="U308" s="19"/>
      <c r="V308" s="19"/>
      <c r="W308" s="19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</row>
    <row r="309" spans="2:43" s="119" customFormat="1" ht="51.75" customHeight="1" hidden="1">
      <c r="B309" s="120"/>
      <c r="C309" s="120"/>
      <c r="D309" s="121" t="s">
        <v>227</v>
      </c>
      <c r="E309" s="122">
        <f>SUM(E71-E308-E395)</f>
        <v>0</v>
      </c>
      <c r="F309" s="123"/>
      <c r="G309" s="123"/>
      <c r="H309" s="124"/>
      <c r="I309" s="124"/>
      <c r="J309" s="125"/>
      <c r="K309" s="125"/>
      <c r="L309" s="126"/>
      <c r="M309" s="127"/>
      <c r="N309" s="128"/>
      <c r="O309" s="128"/>
      <c r="P309" s="128"/>
      <c r="Q309" s="128"/>
      <c r="R309" s="128"/>
      <c r="S309" s="128"/>
      <c r="T309" s="128"/>
      <c r="U309" s="129"/>
      <c r="V309" s="129"/>
      <c r="W309" s="129"/>
      <c r="X309" s="127"/>
      <c r="Y309" s="127"/>
      <c r="Z309" s="127"/>
      <c r="AA309" s="127"/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/>
      <c r="AQ309" s="127"/>
    </row>
    <row r="310" spans="2:43" s="119" customFormat="1" ht="19.5" customHeight="1">
      <c r="B310" s="130"/>
      <c r="C310" s="130"/>
      <c r="E310" s="123"/>
      <c r="F310" s="123"/>
      <c r="G310" s="123"/>
      <c r="H310" s="124"/>
      <c r="I310" s="124"/>
      <c r="J310" s="125"/>
      <c r="K310" s="125"/>
      <c r="L310" s="126"/>
      <c r="M310" s="127"/>
      <c r="N310" s="128"/>
      <c r="O310" s="128"/>
      <c r="P310" s="128"/>
      <c r="Q310" s="128"/>
      <c r="R310" s="128"/>
      <c r="S310" s="128"/>
      <c r="T310" s="128"/>
      <c r="U310" s="129"/>
      <c r="V310" s="129"/>
      <c r="W310" s="129"/>
      <c r="X310" s="127"/>
      <c r="Y310" s="127"/>
      <c r="Z310" s="127"/>
      <c r="AA310" s="127"/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/>
      <c r="AQ310" s="127"/>
    </row>
    <row r="311" spans="2:43" s="131" customFormat="1" ht="19.5" customHeight="1">
      <c r="B311" s="132"/>
      <c r="C311" s="132"/>
      <c r="E311" s="133"/>
      <c r="F311" s="133"/>
      <c r="G311" s="133"/>
      <c r="H311" s="134"/>
      <c r="I311" s="134"/>
      <c r="J311" s="135"/>
      <c r="K311" s="135"/>
      <c r="L311" s="136"/>
      <c r="M311" s="137"/>
      <c r="N311" s="138"/>
      <c r="O311" s="138"/>
      <c r="P311" s="138"/>
      <c r="Q311" s="138"/>
      <c r="R311" s="138"/>
      <c r="S311" s="138"/>
      <c r="T311" s="138"/>
      <c r="U311" s="139"/>
      <c r="V311" s="139"/>
      <c r="W311" s="139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</row>
    <row r="312" spans="2:43" s="131" customFormat="1" ht="43.5" customHeight="1">
      <c r="B312" s="132"/>
      <c r="C312" s="132"/>
      <c r="D312" s="137"/>
      <c r="E312" s="133"/>
      <c r="F312" s="133"/>
      <c r="G312" s="133"/>
      <c r="H312" s="134"/>
      <c r="I312" s="134"/>
      <c r="J312" s="135"/>
      <c r="K312" s="140">
        <f>SUM(E308-E71+E395)</f>
        <v>0</v>
      </c>
      <c r="L312" s="136"/>
      <c r="M312" s="137"/>
      <c r="N312" s="138"/>
      <c r="O312" s="138"/>
      <c r="P312" s="138"/>
      <c r="Q312" s="138"/>
      <c r="R312" s="138"/>
      <c r="S312" s="138"/>
      <c r="T312" s="138"/>
      <c r="U312" s="139"/>
      <c r="V312" s="139"/>
      <c r="W312" s="139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</row>
    <row r="313" spans="2:43" s="131" customFormat="1" ht="30" customHeight="1">
      <c r="B313" s="132"/>
      <c r="C313" s="132"/>
      <c r="D313" s="141"/>
      <c r="E313" s="142"/>
      <c r="F313" s="142"/>
      <c r="G313" s="142"/>
      <c r="H313" s="143"/>
      <c r="I313" s="134"/>
      <c r="J313" s="135"/>
      <c r="K313" s="135"/>
      <c r="L313" s="136"/>
      <c r="M313" s="137"/>
      <c r="N313" s="138"/>
      <c r="O313" s="138"/>
      <c r="P313" s="138"/>
      <c r="Q313" s="138"/>
      <c r="R313" s="138"/>
      <c r="S313" s="138"/>
      <c r="T313" s="138"/>
      <c r="U313" s="139"/>
      <c r="V313" s="139"/>
      <c r="W313" s="139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</row>
    <row r="314" spans="2:43" s="131" customFormat="1" ht="30" customHeight="1">
      <c r="B314" s="132"/>
      <c r="C314" s="132"/>
      <c r="E314" s="133"/>
      <c r="F314" s="133"/>
      <c r="G314" s="133"/>
      <c r="H314" s="134"/>
      <c r="I314" s="134"/>
      <c r="J314" s="135"/>
      <c r="K314" s="135"/>
      <c r="L314" s="136"/>
      <c r="M314" s="137"/>
      <c r="N314" s="138"/>
      <c r="O314" s="138"/>
      <c r="P314" s="138"/>
      <c r="Q314" s="138"/>
      <c r="R314" s="138"/>
      <c r="S314" s="138"/>
      <c r="T314" s="138"/>
      <c r="U314" s="139"/>
      <c r="V314" s="139"/>
      <c r="W314" s="139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</row>
    <row r="315" spans="3:43" s="251" customFormat="1" ht="63" customHeight="1">
      <c r="C315" s="252"/>
      <c r="D315" s="253" t="s">
        <v>228</v>
      </c>
      <c r="E315" s="254"/>
      <c r="F315" s="254"/>
      <c r="G315" s="255"/>
      <c r="H315" s="256"/>
      <c r="I315" s="256"/>
      <c r="J315" s="256"/>
      <c r="K315" s="256"/>
      <c r="L315" s="257"/>
      <c r="M315" s="257"/>
      <c r="N315" s="258"/>
      <c r="O315" s="258"/>
      <c r="P315" s="257"/>
      <c r="Q315" s="257"/>
      <c r="R315" s="257"/>
      <c r="S315" s="257"/>
      <c r="T315" s="257"/>
      <c r="U315" s="258"/>
      <c r="V315" s="258"/>
      <c r="W315" s="258"/>
      <c r="X315" s="258"/>
      <c r="Y315" s="258"/>
      <c r="Z315" s="258"/>
      <c r="AA315" s="258"/>
      <c r="AB315" s="258"/>
      <c r="AC315" s="258"/>
      <c r="AD315" s="258"/>
      <c r="AE315" s="258"/>
      <c r="AF315" s="258"/>
      <c r="AG315" s="258"/>
      <c r="AH315" s="258"/>
      <c r="AI315" s="258"/>
      <c r="AJ315" s="258"/>
      <c r="AK315" s="258"/>
      <c r="AL315" s="258"/>
      <c r="AM315" s="258"/>
      <c r="AN315" s="258"/>
      <c r="AO315" s="258"/>
      <c r="AP315" s="258"/>
      <c r="AQ315" s="258"/>
    </row>
    <row r="316" spans="2:43" s="131" customFormat="1" ht="17.25" customHeight="1">
      <c r="B316" s="132"/>
      <c r="C316" s="132"/>
      <c r="D316" s="144"/>
      <c r="E316" s="133"/>
      <c r="F316" s="133"/>
      <c r="G316" s="133"/>
      <c r="H316" s="134"/>
      <c r="I316" s="145"/>
      <c r="J316" s="146"/>
      <c r="K316" s="135"/>
      <c r="L316" s="136"/>
      <c r="M316" s="137"/>
      <c r="N316" s="138"/>
      <c r="O316" s="138"/>
      <c r="P316" s="138"/>
      <c r="Q316" s="138"/>
      <c r="R316" s="138"/>
      <c r="S316" s="138"/>
      <c r="T316" s="138"/>
      <c r="U316" s="139"/>
      <c r="V316" s="139"/>
      <c r="W316" s="139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</row>
    <row r="317" spans="2:43" s="119" customFormat="1" ht="46.5" customHeight="1">
      <c r="B317" s="130"/>
      <c r="C317" s="130"/>
      <c r="D317" s="147" t="s">
        <v>229</v>
      </c>
      <c r="E317" s="123"/>
      <c r="F317" s="123"/>
      <c r="G317" s="123"/>
      <c r="H317" s="124"/>
      <c r="I317" s="124"/>
      <c r="J317" s="125"/>
      <c r="K317" s="125"/>
      <c r="L317" s="126"/>
      <c r="M317" s="127"/>
      <c r="N317" s="128"/>
      <c r="O317" s="128"/>
      <c r="P317" s="128"/>
      <c r="Q317" s="128"/>
      <c r="R317" s="128"/>
      <c r="S317" s="128"/>
      <c r="T317" s="128"/>
      <c r="U317" s="129"/>
      <c r="V317" s="129"/>
      <c r="W317" s="129"/>
      <c r="X317" s="127"/>
      <c r="Y317" s="127"/>
      <c r="Z317" s="127"/>
      <c r="AA317" s="127"/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/>
      <c r="AQ317" s="127"/>
    </row>
    <row r="318" spans="2:43" s="119" customFormat="1" ht="19.5" customHeight="1">
      <c r="B318" s="130"/>
      <c r="C318" s="130"/>
      <c r="D318" s="148"/>
      <c r="E318" s="123"/>
      <c r="F318" s="123"/>
      <c r="G318" s="123"/>
      <c r="H318" s="124"/>
      <c r="I318" s="124"/>
      <c r="J318" s="125"/>
      <c r="K318" s="125"/>
      <c r="L318" s="126"/>
      <c r="M318" s="127"/>
      <c r="N318" s="128"/>
      <c r="O318" s="128"/>
      <c r="P318" s="128"/>
      <c r="Q318" s="128"/>
      <c r="R318" s="128"/>
      <c r="S318" s="128"/>
      <c r="T318" s="128"/>
      <c r="U318" s="129"/>
      <c r="V318" s="129"/>
      <c r="W318" s="129"/>
      <c r="X318" s="127"/>
      <c r="Y318" s="127"/>
      <c r="Z318" s="127"/>
      <c r="AA318" s="127"/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/>
      <c r="AQ318" s="127"/>
    </row>
    <row r="319" spans="2:43" s="119" customFormat="1" ht="19.5" customHeight="1">
      <c r="B319" s="130"/>
      <c r="C319" s="130"/>
      <c r="D319" s="148"/>
      <c r="E319" s="123"/>
      <c r="F319" s="123"/>
      <c r="G319" s="123"/>
      <c r="H319" s="124"/>
      <c r="I319" s="124"/>
      <c r="J319" s="125"/>
      <c r="K319" s="125"/>
      <c r="L319" s="126"/>
      <c r="M319" s="127"/>
      <c r="N319" s="128"/>
      <c r="O319" s="128"/>
      <c r="P319" s="128"/>
      <c r="Q319" s="128"/>
      <c r="R319" s="128"/>
      <c r="S319" s="128"/>
      <c r="T319" s="128"/>
      <c r="U319" s="129"/>
      <c r="V319" s="129"/>
      <c r="W319" s="129"/>
      <c r="X319" s="127"/>
      <c r="Y319" s="127"/>
      <c r="Z319" s="127"/>
      <c r="AA319" s="127"/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/>
      <c r="AQ319" s="127"/>
    </row>
    <row r="320" spans="2:43" s="119" customFormat="1" ht="19.5" customHeight="1">
      <c r="B320" s="130"/>
      <c r="C320" s="130"/>
      <c r="D320" s="149"/>
      <c r="E320" s="150"/>
      <c r="F320" s="150"/>
      <c r="G320" s="150"/>
      <c r="H320" s="124"/>
      <c r="I320" s="124"/>
      <c r="J320" s="125"/>
      <c r="K320" s="125"/>
      <c r="L320" s="126"/>
      <c r="M320" s="127"/>
      <c r="N320" s="128"/>
      <c r="O320" s="128"/>
      <c r="P320" s="128"/>
      <c r="Q320" s="128"/>
      <c r="R320" s="128"/>
      <c r="S320" s="128"/>
      <c r="T320" s="128"/>
      <c r="U320" s="129"/>
      <c r="V320" s="129"/>
      <c r="W320" s="129"/>
      <c r="X320" s="127"/>
      <c r="Y320" s="127"/>
      <c r="Z320" s="127"/>
      <c r="AA320" s="127"/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/>
      <c r="AQ320" s="127"/>
    </row>
    <row r="321" spans="2:43" s="119" customFormat="1" ht="19.5" customHeight="1">
      <c r="B321" s="130"/>
      <c r="C321" s="130"/>
      <c r="D321" s="148"/>
      <c r="E321" s="151"/>
      <c r="F321" s="151"/>
      <c r="G321" s="120"/>
      <c r="H321" s="124"/>
      <c r="I321" s="124"/>
      <c r="J321" s="125"/>
      <c r="K321" s="125"/>
      <c r="L321" s="126"/>
      <c r="M321" s="127"/>
      <c r="N321" s="128"/>
      <c r="O321" s="128"/>
      <c r="P321" s="128"/>
      <c r="Q321" s="128"/>
      <c r="R321" s="128"/>
      <c r="S321" s="128"/>
      <c r="T321" s="128"/>
      <c r="U321" s="129"/>
      <c r="V321" s="129"/>
      <c r="W321" s="129"/>
      <c r="X321" s="127"/>
      <c r="Y321" s="127"/>
      <c r="Z321" s="127"/>
      <c r="AA321" s="127"/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/>
      <c r="AQ321" s="127"/>
    </row>
    <row r="322" spans="2:43" s="119" customFormat="1" ht="19.5" customHeight="1">
      <c r="B322" s="130"/>
      <c r="C322" s="130"/>
      <c r="D322" s="148"/>
      <c r="E322" s="152"/>
      <c r="F322" s="152"/>
      <c r="G322" s="130"/>
      <c r="H322" s="124"/>
      <c r="I322" s="124"/>
      <c r="J322" s="125"/>
      <c r="K322" s="125"/>
      <c r="L322" s="126"/>
      <c r="M322" s="127"/>
      <c r="N322" s="128"/>
      <c r="O322" s="128"/>
      <c r="P322" s="128"/>
      <c r="Q322" s="128"/>
      <c r="R322" s="128"/>
      <c r="S322" s="128"/>
      <c r="T322" s="128"/>
      <c r="U322" s="129"/>
      <c r="V322" s="129"/>
      <c r="W322" s="129"/>
      <c r="X322" s="127"/>
      <c r="Y322" s="127"/>
      <c r="Z322" s="127"/>
      <c r="AA322" s="127"/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/>
      <c r="AQ322" s="127"/>
    </row>
    <row r="323" spans="2:43" s="119" customFormat="1" ht="19.5" customHeight="1">
      <c r="B323" s="130"/>
      <c r="C323" s="130"/>
      <c r="D323" s="153"/>
      <c r="E323" s="154"/>
      <c r="F323" s="154"/>
      <c r="G323" s="155"/>
      <c r="H323" s="156"/>
      <c r="I323" s="124"/>
      <c r="J323" s="125"/>
      <c r="K323" s="125"/>
      <c r="L323" s="126"/>
      <c r="M323" s="127"/>
      <c r="N323" s="128"/>
      <c r="O323" s="128"/>
      <c r="P323" s="128"/>
      <c r="Q323" s="128"/>
      <c r="R323" s="128"/>
      <c r="S323" s="128"/>
      <c r="T323" s="128"/>
      <c r="U323" s="129"/>
      <c r="V323" s="129"/>
      <c r="W323" s="129"/>
      <c r="X323" s="127"/>
      <c r="Y323" s="127"/>
      <c r="Z323" s="127"/>
      <c r="AA323" s="127"/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/>
    </row>
    <row r="324" spans="2:43" s="119" customFormat="1" ht="19.5" customHeight="1">
      <c r="B324" s="130"/>
      <c r="C324" s="130"/>
      <c r="D324" s="130"/>
      <c r="E324" s="150"/>
      <c r="F324" s="150"/>
      <c r="G324" s="150"/>
      <c r="H324" s="124"/>
      <c r="I324" s="157"/>
      <c r="J324" s="158"/>
      <c r="K324" s="125"/>
      <c r="L324" s="159"/>
      <c r="M324" s="160"/>
      <c r="N324" s="128"/>
      <c r="O324" s="128"/>
      <c r="P324" s="160"/>
      <c r="Q324" s="160"/>
      <c r="R324" s="160"/>
      <c r="S324" s="160"/>
      <c r="T324" s="160"/>
      <c r="U324" s="129"/>
      <c r="V324" s="129"/>
      <c r="W324" s="129"/>
      <c r="X324" s="127"/>
      <c r="Y324" s="127"/>
      <c r="Z324" s="127"/>
      <c r="AA324" s="127"/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</row>
    <row r="325" spans="2:43" s="119" customFormat="1" ht="19.5" customHeight="1">
      <c r="B325" s="130"/>
      <c r="C325" s="130"/>
      <c r="E325" s="123"/>
      <c r="F325" s="123"/>
      <c r="G325" s="123"/>
      <c r="H325" s="124"/>
      <c r="I325" s="124"/>
      <c r="J325" s="125"/>
      <c r="K325" s="125"/>
      <c r="L325" s="126"/>
      <c r="M325" s="127"/>
      <c r="N325" s="128"/>
      <c r="O325" s="128"/>
      <c r="P325" s="128"/>
      <c r="Q325" s="128"/>
      <c r="R325" s="128"/>
      <c r="S325" s="128"/>
      <c r="T325" s="128"/>
      <c r="U325" s="129"/>
      <c r="V325" s="129"/>
      <c r="W325" s="129"/>
      <c r="X325" s="127"/>
      <c r="Y325" s="127"/>
      <c r="Z325" s="127"/>
      <c r="AA325" s="127"/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</row>
    <row r="326" spans="2:43" s="148" customFormat="1" ht="25.5" customHeight="1">
      <c r="B326" s="149"/>
      <c r="C326" s="149"/>
      <c r="D326" s="161"/>
      <c r="E326" s="162"/>
      <c r="F326" s="162"/>
      <c r="G326" s="163"/>
      <c r="H326" s="164"/>
      <c r="I326" s="165"/>
      <c r="J326" s="166"/>
      <c r="K326" s="166"/>
      <c r="L326" s="167"/>
      <c r="M326" s="168"/>
      <c r="N326" s="169"/>
      <c r="O326" s="169"/>
      <c r="P326" s="169"/>
      <c r="Q326" s="169"/>
      <c r="R326" s="169"/>
      <c r="S326" s="169"/>
      <c r="T326" s="169"/>
      <c r="U326" s="170"/>
      <c r="V326" s="170"/>
      <c r="W326" s="170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/>
      <c r="AQ326" s="168"/>
    </row>
    <row r="327" spans="2:43" s="161" customFormat="1" ht="38.25" customHeight="1">
      <c r="B327" s="171"/>
      <c r="C327" s="171"/>
      <c r="D327" s="161" t="s">
        <v>230</v>
      </c>
      <c r="E327" s="172"/>
      <c r="F327" s="172"/>
      <c r="G327" s="172"/>
      <c r="H327" s="173"/>
      <c r="I327" s="174"/>
      <c r="J327" s="175"/>
      <c r="K327" s="175"/>
      <c r="L327" s="176"/>
      <c r="M327" s="177"/>
      <c r="N327" s="178"/>
      <c r="O327" s="178"/>
      <c r="P327" s="178"/>
      <c r="Q327" s="178"/>
      <c r="R327" s="178"/>
      <c r="S327" s="178"/>
      <c r="T327" s="178"/>
      <c r="U327" s="179"/>
      <c r="V327" s="179"/>
      <c r="W327" s="179"/>
      <c r="X327" s="177"/>
      <c r="Y327" s="177"/>
      <c r="Z327" s="177"/>
      <c r="AA327" s="177"/>
      <c r="AB327" s="177"/>
      <c r="AC327" s="177"/>
      <c r="AD327" s="177"/>
      <c r="AE327" s="177"/>
      <c r="AF327" s="177"/>
      <c r="AG327" s="177"/>
      <c r="AH327" s="177"/>
      <c r="AI327" s="177"/>
      <c r="AJ327" s="177"/>
      <c r="AK327" s="177"/>
      <c r="AL327" s="177"/>
      <c r="AM327" s="177"/>
      <c r="AN327" s="177"/>
      <c r="AO327" s="177"/>
      <c r="AP327" s="177"/>
      <c r="AQ327" s="177"/>
    </row>
    <row r="328" spans="2:43" s="161" customFormat="1" ht="36.75" customHeight="1">
      <c r="B328" s="171"/>
      <c r="C328" s="171"/>
      <c r="D328" s="161" t="s">
        <v>231</v>
      </c>
      <c r="E328" s="172"/>
      <c r="F328" s="172"/>
      <c r="G328" s="172"/>
      <c r="H328" s="174"/>
      <c r="I328" s="174"/>
      <c r="J328" s="175"/>
      <c r="K328" s="175"/>
      <c r="L328" s="176"/>
      <c r="M328" s="177"/>
      <c r="N328" s="178"/>
      <c r="O328" s="178"/>
      <c r="P328" s="178"/>
      <c r="Q328" s="178"/>
      <c r="R328" s="178"/>
      <c r="S328" s="178"/>
      <c r="T328" s="178"/>
      <c r="U328" s="179"/>
      <c r="V328" s="179"/>
      <c r="W328" s="179"/>
      <c r="X328" s="177"/>
      <c r="Y328" s="177"/>
      <c r="Z328" s="177"/>
      <c r="AA328" s="177"/>
      <c r="AB328" s="177"/>
      <c r="AC328" s="177"/>
      <c r="AD328" s="177"/>
      <c r="AE328" s="177"/>
      <c r="AF328" s="177"/>
      <c r="AG328" s="177"/>
      <c r="AH328" s="177"/>
      <c r="AI328" s="177"/>
      <c r="AJ328" s="177"/>
      <c r="AK328" s="177"/>
      <c r="AL328" s="177"/>
      <c r="AM328" s="177"/>
      <c r="AN328" s="177"/>
      <c r="AO328" s="177"/>
      <c r="AP328" s="177"/>
      <c r="AQ328" s="177"/>
    </row>
    <row r="329" spans="2:43" s="161" customFormat="1" ht="31.5" customHeight="1">
      <c r="B329" s="171"/>
      <c r="C329" s="171"/>
      <c r="E329" s="172"/>
      <c r="F329" s="172"/>
      <c r="G329" s="172"/>
      <c r="H329" s="174"/>
      <c r="I329" s="174"/>
      <c r="J329" s="175"/>
      <c r="K329" s="175"/>
      <c r="L329" s="176"/>
      <c r="M329" s="177"/>
      <c r="N329" s="178"/>
      <c r="O329" s="178"/>
      <c r="P329" s="178"/>
      <c r="Q329" s="178"/>
      <c r="R329" s="178"/>
      <c r="S329" s="178"/>
      <c r="T329" s="178"/>
      <c r="U329" s="179"/>
      <c r="V329" s="179"/>
      <c r="W329" s="179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</row>
    <row r="330" spans="2:43" s="161" customFormat="1" ht="31.5" customHeight="1">
      <c r="B330" s="171"/>
      <c r="C330" s="171"/>
      <c r="E330" s="180"/>
      <c r="F330" s="180"/>
      <c r="G330" s="181"/>
      <c r="H330" s="174"/>
      <c r="I330" s="174"/>
      <c r="J330" s="175"/>
      <c r="K330" s="175"/>
      <c r="L330" s="176"/>
      <c r="M330" s="177"/>
      <c r="N330" s="178"/>
      <c r="O330" s="178"/>
      <c r="P330" s="178"/>
      <c r="Q330" s="178"/>
      <c r="R330" s="178"/>
      <c r="S330" s="178"/>
      <c r="T330" s="178"/>
      <c r="U330" s="179"/>
      <c r="V330" s="179"/>
      <c r="W330" s="179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</row>
    <row r="331" spans="2:43" s="161" customFormat="1" ht="31.5" customHeight="1">
      <c r="B331" s="171"/>
      <c r="C331" s="171"/>
      <c r="E331" s="182"/>
      <c r="F331" s="182"/>
      <c r="G331" s="171"/>
      <c r="H331" s="174"/>
      <c r="I331" s="174"/>
      <c r="J331" s="175"/>
      <c r="K331" s="175"/>
      <c r="L331" s="176"/>
      <c r="M331" s="177"/>
      <c r="N331" s="178"/>
      <c r="O331" s="178"/>
      <c r="P331" s="178"/>
      <c r="Q331" s="178"/>
      <c r="R331" s="178"/>
      <c r="S331" s="178"/>
      <c r="T331" s="178"/>
      <c r="U331" s="179"/>
      <c r="V331" s="179"/>
      <c r="W331" s="179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</row>
    <row r="332" spans="2:43" s="161" customFormat="1" ht="31.5" customHeight="1">
      <c r="B332" s="171"/>
      <c r="C332" s="171"/>
      <c r="D332" s="183" t="s">
        <v>232</v>
      </c>
      <c r="E332" s="249">
        <v>44876</v>
      </c>
      <c r="F332" s="184"/>
      <c r="G332" s="185"/>
      <c r="H332" s="186"/>
      <c r="I332" s="174"/>
      <c r="J332" s="175"/>
      <c r="K332" s="175"/>
      <c r="L332" s="176"/>
      <c r="M332" s="177"/>
      <c r="N332" s="178"/>
      <c r="O332" s="178"/>
      <c r="P332" s="178"/>
      <c r="Q332" s="178"/>
      <c r="R332" s="178"/>
      <c r="S332" s="178"/>
      <c r="T332" s="178"/>
      <c r="U332" s="179"/>
      <c r="V332" s="179"/>
      <c r="W332" s="179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</row>
    <row r="333" spans="2:43" s="161" customFormat="1" ht="31.5" customHeight="1">
      <c r="B333" s="171"/>
      <c r="C333" s="171"/>
      <c r="D333" s="183" t="s">
        <v>233</v>
      </c>
      <c r="E333" s="250" t="s">
        <v>257</v>
      </c>
      <c r="F333" s="172"/>
      <c r="G333" s="172"/>
      <c r="H333" s="174"/>
      <c r="I333" s="174"/>
      <c r="J333" s="175"/>
      <c r="K333" s="175"/>
      <c r="L333" s="176"/>
      <c r="M333" s="177"/>
      <c r="N333" s="178"/>
      <c r="O333" s="178"/>
      <c r="P333" s="178"/>
      <c r="Q333" s="178"/>
      <c r="R333" s="178"/>
      <c r="S333" s="178"/>
      <c r="T333" s="178"/>
      <c r="U333" s="179"/>
      <c r="V333" s="179"/>
      <c r="W333" s="179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</row>
    <row r="334" spans="2:43" s="161" customFormat="1" ht="31.5" customHeight="1">
      <c r="B334" s="171"/>
      <c r="C334" s="171"/>
      <c r="E334" s="172"/>
      <c r="F334" s="172"/>
      <c r="G334" s="172"/>
      <c r="H334" s="174"/>
      <c r="I334" s="174"/>
      <c r="J334" s="175"/>
      <c r="K334" s="175"/>
      <c r="L334" s="176"/>
      <c r="M334" s="177"/>
      <c r="N334" s="178"/>
      <c r="O334" s="178"/>
      <c r="P334" s="178"/>
      <c r="Q334" s="178"/>
      <c r="R334" s="178"/>
      <c r="S334" s="178"/>
      <c r="T334" s="178"/>
      <c r="U334" s="179"/>
      <c r="V334" s="179"/>
      <c r="W334" s="179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</row>
    <row r="335" spans="2:43" s="161" customFormat="1" ht="31.5" customHeight="1">
      <c r="B335" s="171"/>
      <c r="C335" s="171"/>
      <c r="E335" s="172"/>
      <c r="F335" s="172"/>
      <c r="G335" s="172"/>
      <c r="H335" s="174"/>
      <c r="I335" s="174"/>
      <c r="J335" s="175"/>
      <c r="K335" s="175"/>
      <c r="L335" s="176"/>
      <c r="M335" s="177"/>
      <c r="N335" s="178"/>
      <c r="O335" s="178"/>
      <c r="P335" s="178"/>
      <c r="Q335" s="178"/>
      <c r="R335" s="178"/>
      <c r="S335" s="178"/>
      <c r="T335" s="178"/>
      <c r="U335" s="179"/>
      <c r="V335" s="179"/>
      <c r="W335" s="179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</row>
    <row r="336" spans="2:43" s="148" customFormat="1" ht="25.5" customHeight="1">
      <c r="B336" s="149"/>
      <c r="C336" s="149"/>
      <c r="E336" s="187"/>
      <c r="F336" s="187"/>
      <c r="G336" s="187"/>
      <c r="H336" s="165"/>
      <c r="I336" s="165"/>
      <c r="J336" s="166"/>
      <c r="K336" s="166"/>
      <c r="L336" s="167"/>
      <c r="M336" s="168"/>
      <c r="N336" s="169"/>
      <c r="O336" s="169"/>
      <c r="P336" s="169"/>
      <c r="Q336" s="169"/>
      <c r="R336" s="169"/>
      <c r="S336" s="169"/>
      <c r="T336" s="169"/>
      <c r="U336" s="170"/>
      <c r="V336" s="170"/>
      <c r="W336" s="170"/>
      <c r="X336" s="168"/>
      <c r="Y336" s="168"/>
      <c r="Z336" s="168"/>
      <c r="AA336" s="168"/>
      <c r="AB336" s="168"/>
      <c r="AC336" s="168"/>
      <c r="AD336" s="168"/>
      <c r="AE336" s="168"/>
      <c r="AF336" s="168"/>
      <c r="AG336" s="168"/>
      <c r="AH336" s="168"/>
      <c r="AI336" s="168"/>
      <c r="AJ336" s="168"/>
      <c r="AK336" s="168"/>
      <c r="AL336" s="168"/>
      <c r="AM336" s="168"/>
      <c r="AN336" s="168"/>
      <c r="AO336" s="168"/>
      <c r="AP336" s="168"/>
      <c r="AQ336" s="168"/>
    </row>
    <row r="337" spans="2:43" s="148" customFormat="1" ht="25.5" customHeight="1">
      <c r="B337" s="149"/>
      <c r="C337" s="149"/>
      <c r="E337" s="162"/>
      <c r="F337" s="162"/>
      <c r="G337" s="162"/>
      <c r="H337" s="164"/>
      <c r="I337" s="165"/>
      <c r="J337" s="166"/>
      <c r="K337" s="166"/>
      <c r="L337" s="167"/>
      <c r="M337" s="168"/>
      <c r="N337" s="169"/>
      <c r="O337" s="169"/>
      <c r="P337" s="169"/>
      <c r="Q337" s="169"/>
      <c r="R337" s="169"/>
      <c r="S337" s="169"/>
      <c r="T337" s="169"/>
      <c r="U337" s="170"/>
      <c r="V337" s="170"/>
      <c r="W337" s="170"/>
      <c r="X337" s="168"/>
      <c r="Y337" s="168"/>
      <c r="Z337" s="168"/>
      <c r="AA337" s="168"/>
      <c r="AB337" s="168"/>
      <c r="AC337" s="168"/>
      <c r="AD337" s="168"/>
      <c r="AE337" s="168"/>
      <c r="AF337" s="168"/>
      <c r="AG337" s="168"/>
      <c r="AH337" s="168"/>
      <c r="AI337" s="168"/>
      <c r="AJ337" s="168"/>
      <c r="AK337" s="168"/>
      <c r="AL337" s="168"/>
      <c r="AM337" s="168"/>
      <c r="AN337" s="168"/>
      <c r="AO337" s="168"/>
      <c r="AP337" s="168"/>
      <c r="AQ337" s="168"/>
    </row>
    <row r="338" spans="2:43" s="148" customFormat="1" ht="25.5" customHeight="1">
      <c r="B338" s="149"/>
      <c r="C338" s="149"/>
      <c r="E338" s="187"/>
      <c r="F338" s="187"/>
      <c r="G338" s="187"/>
      <c r="H338" s="165"/>
      <c r="I338" s="165"/>
      <c r="J338" s="166"/>
      <c r="K338" s="166"/>
      <c r="L338" s="167"/>
      <c r="M338" s="168"/>
      <c r="N338" s="169"/>
      <c r="O338" s="169"/>
      <c r="P338" s="169"/>
      <c r="Q338" s="169"/>
      <c r="R338" s="169"/>
      <c r="S338" s="169"/>
      <c r="T338" s="169"/>
      <c r="U338" s="170"/>
      <c r="V338" s="170"/>
      <c r="W338" s="170"/>
      <c r="X338" s="168"/>
      <c r="Y338" s="168"/>
      <c r="Z338" s="168"/>
      <c r="AA338" s="168"/>
      <c r="AB338" s="168"/>
      <c r="AC338" s="168"/>
      <c r="AD338" s="168"/>
      <c r="AE338" s="168"/>
      <c r="AF338" s="168"/>
      <c r="AG338" s="168"/>
      <c r="AH338" s="168"/>
      <c r="AI338" s="168"/>
      <c r="AJ338" s="168"/>
      <c r="AK338" s="168"/>
      <c r="AL338" s="168"/>
      <c r="AM338" s="168"/>
      <c r="AN338" s="168"/>
      <c r="AO338" s="168"/>
      <c r="AP338" s="168"/>
      <c r="AQ338" s="168"/>
    </row>
    <row r="339" spans="2:43" s="188" customFormat="1" ht="43.5" customHeight="1">
      <c r="B339" s="189"/>
      <c r="C339" s="189"/>
      <c r="D339" s="183" t="s">
        <v>234</v>
      </c>
      <c r="E339" s="190"/>
      <c r="F339" s="190"/>
      <c r="G339" s="190"/>
      <c r="H339" s="191"/>
      <c r="I339" s="191"/>
      <c r="J339" s="192"/>
      <c r="K339" s="192"/>
      <c r="L339" s="193"/>
      <c r="M339" s="194"/>
      <c r="N339" s="195"/>
      <c r="O339" s="195"/>
      <c r="P339" s="195"/>
      <c r="Q339" s="195"/>
      <c r="R339" s="195"/>
      <c r="S339" s="195"/>
      <c r="T339" s="195"/>
      <c r="U339" s="196"/>
      <c r="V339" s="196"/>
      <c r="W339" s="196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4"/>
      <c r="AQ339" s="194"/>
    </row>
    <row r="340" spans="2:43" s="148" customFormat="1" ht="25.5" customHeight="1" hidden="1">
      <c r="B340" s="149"/>
      <c r="C340" s="149"/>
      <c r="E340" s="187"/>
      <c r="F340" s="187"/>
      <c r="G340" s="187"/>
      <c r="H340" s="165"/>
      <c r="I340" s="165"/>
      <c r="J340" s="166"/>
      <c r="K340" s="166"/>
      <c r="L340" s="197"/>
      <c r="M340" s="198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68"/>
      <c r="Y340" s="168"/>
      <c r="Z340" s="168"/>
      <c r="AA340" s="168"/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8"/>
      <c r="AM340" s="168"/>
      <c r="AN340" s="168"/>
      <c r="AO340" s="168"/>
      <c r="AP340" s="168"/>
      <c r="AQ340" s="168"/>
    </row>
    <row r="341" spans="2:43" s="119" customFormat="1" ht="19.5" customHeight="1" hidden="1">
      <c r="B341" s="130"/>
      <c r="C341" s="130"/>
      <c r="E341" s="123"/>
      <c r="F341" s="123"/>
      <c r="G341" s="123"/>
      <c r="H341" s="124"/>
      <c r="I341" s="124"/>
      <c r="J341" s="125"/>
      <c r="K341" s="125"/>
      <c r="L341" s="126"/>
      <c r="M341" s="127"/>
      <c r="N341" s="128"/>
      <c r="O341" s="128"/>
      <c r="P341" s="128"/>
      <c r="Q341" s="128"/>
      <c r="R341" s="128"/>
      <c r="S341" s="128"/>
      <c r="T341" s="128"/>
      <c r="U341" s="129"/>
      <c r="V341" s="129"/>
      <c r="W341" s="129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</row>
    <row r="342" spans="2:43" s="119" customFormat="1" ht="19.5" customHeight="1" hidden="1">
      <c r="B342" s="130"/>
      <c r="C342" s="130"/>
      <c r="E342" s="123"/>
      <c r="F342" s="123"/>
      <c r="G342" s="123"/>
      <c r="H342" s="124"/>
      <c r="I342" s="124"/>
      <c r="J342" s="125"/>
      <c r="K342" s="125"/>
      <c r="L342" s="126"/>
      <c r="M342" s="127"/>
      <c r="N342" s="128"/>
      <c r="O342" s="128"/>
      <c r="P342" s="128"/>
      <c r="Q342" s="128"/>
      <c r="R342" s="128"/>
      <c r="S342" s="128"/>
      <c r="T342" s="128"/>
      <c r="U342" s="129"/>
      <c r="V342" s="129"/>
      <c r="W342" s="129"/>
      <c r="X342" s="127"/>
      <c r="Y342" s="127"/>
      <c r="Z342" s="127"/>
      <c r="AA342" s="127"/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/>
      <c r="AQ342" s="127"/>
    </row>
    <row r="343" spans="2:43" s="119" customFormat="1" ht="19.5" customHeight="1" hidden="1">
      <c r="B343" s="130"/>
      <c r="C343" s="130"/>
      <c r="E343" s="123"/>
      <c r="F343" s="123"/>
      <c r="G343" s="123"/>
      <c r="H343" s="124"/>
      <c r="I343" s="124"/>
      <c r="J343" s="125"/>
      <c r="K343" s="125"/>
      <c r="L343" s="126"/>
      <c r="M343" s="127"/>
      <c r="N343" s="128"/>
      <c r="O343" s="128"/>
      <c r="P343" s="128"/>
      <c r="Q343" s="128"/>
      <c r="R343" s="128"/>
      <c r="S343" s="128"/>
      <c r="T343" s="128"/>
      <c r="U343" s="129"/>
      <c r="V343" s="129"/>
      <c r="W343" s="129"/>
      <c r="X343" s="127"/>
      <c r="Y343" s="127"/>
      <c r="Z343" s="127"/>
      <c r="AA343" s="127"/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/>
      <c r="AQ343" s="127"/>
    </row>
    <row r="344" spans="2:43" s="119" customFormat="1" ht="19.5" customHeight="1" hidden="1">
      <c r="B344" s="130"/>
      <c r="C344" s="130"/>
      <c r="E344" s="199"/>
      <c r="F344" s="199"/>
      <c r="G344" s="199"/>
      <c r="H344" s="200"/>
      <c r="I344" s="124"/>
      <c r="J344" s="125"/>
      <c r="K344" s="125"/>
      <c r="L344" s="126"/>
      <c r="M344" s="127"/>
      <c r="N344" s="128"/>
      <c r="O344" s="128"/>
      <c r="P344" s="128"/>
      <c r="Q344" s="128"/>
      <c r="R344" s="128"/>
      <c r="S344" s="128"/>
      <c r="T344" s="128"/>
      <c r="U344" s="129"/>
      <c r="V344" s="129"/>
      <c r="W344" s="129"/>
      <c r="X344" s="127"/>
      <c r="Y344" s="127"/>
      <c r="Z344" s="127"/>
      <c r="AA344" s="127"/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/>
      <c r="AQ344" s="127"/>
    </row>
    <row r="345" spans="2:43" s="119" customFormat="1" ht="19.5" customHeight="1" hidden="1">
      <c r="B345" s="130"/>
      <c r="C345" s="130"/>
      <c r="E345" s="199"/>
      <c r="F345" s="199"/>
      <c r="G345" s="199"/>
      <c r="H345" s="200"/>
      <c r="I345" s="124"/>
      <c r="J345" s="125"/>
      <c r="K345" s="125"/>
      <c r="L345" s="126"/>
      <c r="M345" s="127"/>
      <c r="N345" s="128"/>
      <c r="O345" s="128"/>
      <c r="P345" s="128"/>
      <c r="Q345" s="128"/>
      <c r="R345" s="128"/>
      <c r="S345" s="128"/>
      <c r="T345" s="128"/>
      <c r="U345" s="129"/>
      <c r="V345" s="129"/>
      <c r="W345" s="129"/>
      <c r="X345" s="127"/>
      <c r="Y345" s="127"/>
      <c r="Z345" s="127"/>
      <c r="AA345" s="127"/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/>
      <c r="AQ345" s="127"/>
    </row>
    <row r="346" spans="2:254" s="201" customFormat="1" ht="19.5" customHeight="1" hidden="1">
      <c r="B346" s="130"/>
      <c r="C346" s="130"/>
      <c r="D346" s="119"/>
      <c r="E346" s="199"/>
      <c r="F346" s="199"/>
      <c r="G346" s="199"/>
      <c r="H346" s="200"/>
      <c r="I346" s="124"/>
      <c r="J346" s="125"/>
      <c r="K346" s="125"/>
      <c r="L346" s="126"/>
      <c r="M346" s="127"/>
      <c r="N346" s="128"/>
      <c r="O346" s="128"/>
      <c r="P346" s="128"/>
      <c r="Q346" s="128"/>
      <c r="R346" s="128"/>
      <c r="S346" s="128"/>
      <c r="T346" s="128"/>
      <c r="U346" s="129"/>
      <c r="V346" s="129"/>
      <c r="W346" s="129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/>
      <c r="AQ346" s="127"/>
      <c r="IT346" s="119"/>
    </row>
    <row r="347" spans="2:43" s="119" customFormat="1" ht="19.5" customHeight="1" hidden="1">
      <c r="B347" s="130"/>
      <c r="C347" s="130"/>
      <c r="D347" s="202"/>
      <c r="E347" s="199"/>
      <c r="F347" s="199"/>
      <c r="G347" s="199"/>
      <c r="H347" s="124"/>
      <c r="I347" s="124"/>
      <c r="J347" s="125"/>
      <c r="K347" s="125"/>
      <c r="L347" s="126"/>
      <c r="M347" s="127"/>
      <c r="N347" s="128"/>
      <c r="O347" s="128"/>
      <c r="P347" s="128"/>
      <c r="Q347" s="128"/>
      <c r="R347" s="128"/>
      <c r="S347" s="128"/>
      <c r="T347" s="128"/>
      <c r="U347" s="129"/>
      <c r="V347" s="129"/>
      <c r="W347" s="129"/>
      <c r="X347" s="127"/>
      <c r="Y347" s="127"/>
      <c r="Z347" s="127"/>
      <c r="AA347" s="127"/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/>
      <c r="AQ347" s="127"/>
    </row>
    <row r="348" spans="2:43" s="119" customFormat="1" ht="19.5" customHeight="1" hidden="1">
      <c r="B348" s="130"/>
      <c r="C348" s="130"/>
      <c r="D348" s="202"/>
      <c r="E348" s="199"/>
      <c r="F348" s="199"/>
      <c r="G348" s="199"/>
      <c r="H348" s="124"/>
      <c r="I348" s="124"/>
      <c r="J348" s="125"/>
      <c r="K348" s="125"/>
      <c r="L348" s="126"/>
      <c r="M348" s="127"/>
      <c r="N348" s="128"/>
      <c r="O348" s="128"/>
      <c r="P348" s="128"/>
      <c r="Q348" s="128"/>
      <c r="R348" s="128"/>
      <c r="S348" s="128"/>
      <c r="T348" s="128"/>
      <c r="U348" s="129"/>
      <c r="V348" s="129"/>
      <c r="W348" s="129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/>
      <c r="AQ348" s="127"/>
    </row>
    <row r="349" spans="2:43" s="119" customFormat="1" ht="19.5" customHeight="1" hidden="1">
      <c r="B349" s="130"/>
      <c r="C349" s="130"/>
      <c r="D349" s="202"/>
      <c r="E349" s="199"/>
      <c r="F349" s="199"/>
      <c r="G349" s="199"/>
      <c r="H349" s="124"/>
      <c r="I349" s="124"/>
      <c r="J349" s="125"/>
      <c r="K349" s="125"/>
      <c r="L349" s="126"/>
      <c r="M349" s="127"/>
      <c r="N349" s="128"/>
      <c r="O349" s="128"/>
      <c r="P349" s="128"/>
      <c r="Q349" s="128"/>
      <c r="R349" s="128"/>
      <c r="S349" s="128"/>
      <c r="T349" s="128"/>
      <c r="U349" s="129"/>
      <c r="V349" s="129"/>
      <c r="W349" s="129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</row>
    <row r="350" spans="2:43" s="119" customFormat="1" ht="19.5" customHeight="1" hidden="1">
      <c r="B350" s="130"/>
      <c r="C350" s="130"/>
      <c r="E350" s="199"/>
      <c r="F350" s="199"/>
      <c r="G350" s="199"/>
      <c r="H350" s="124"/>
      <c r="I350" s="124"/>
      <c r="J350" s="125"/>
      <c r="K350" s="125"/>
      <c r="L350" s="126"/>
      <c r="M350" s="127"/>
      <c r="N350" s="128"/>
      <c r="O350" s="128"/>
      <c r="P350" s="128"/>
      <c r="Q350" s="128"/>
      <c r="R350" s="128"/>
      <c r="S350" s="128"/>
      <c r="T350" s="128"/>
      <c r="U350" s="129"/>
      <c r="V350" s="129"/>
      <c r="W350" s="129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</row>
    <row r="351" spans="2:43" s="119" customFormat="1" ht="19.5" customHeight="1" hidden="1">
      <c r="B351" s="130"/>
      <c r="C351" s="130"/>
      <c r="E351" s="199"/>
      <c r="F351" s="199"/>
      <c r="G351" s="199"/>
      <c r="H351" s="124"/>
      <c r="I351" s="124"/>
      <c r="J351" s="125"/>
      <c r="K351" s="125"/>
      <c r="L351" s="126"/>
      <c r="M351" s="127"/>
      <c r="N351" s="128"/>
      <c r="O351" s="128"/>
      <c r="P351" s="128"/>
      <c r="Q351" s="128"/>
      <c r="R351" s="128"/>
      <c r="S351" s="128"/>
      <c r="T351" s="128"/>
      <c r="U351" s="129"/>
      <c r="V351" s="129"/>
      <c r="W351" s="129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/>
      <c r="AQ351" s="127"/>
    </row>
    <row r="352" spans="2:43" s="119" customFormat="1" ht="19.5" customHeight="1" hidden="1">
      <c r="B352" s="130"/>
      <c r="C352" s="130"/>
      <c r="D352" s="202"/>
      <c r="E352" s="199"/>
      <c r="F352" s="199"/>
      <c r="G352" s="199"/>
      <c r="H352" s="124"/>
      <c r="I352" s="124"/>
      <c r="J352" s="125"/>
      <c r="K352" s="125"/>
      <c r="L352" s="126"/>
      <c r="M352" s="127"/>
      <c r="N352" s="128"/>
      <c r="O352" s="128"/>
      <c r="P352" s="128"/>
      <c r="Q352" s="128"/>
      <c r="R352" s="128"/>
      <c r="S352" s="128"/>
      <c r="T352" s="128"/>
      <c r="U352" s="129"/>
      <c r="V352" s="129"/>
      <c r="W352" s="129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</row>
    <row r="353" spans="2:43" s="119" customFormat="1" ht="19.5" customHeight="1" hidden="1">
      <c r="B353" s="130"/>
      <c r="C353" s="130"/>
      <c r="D353" s="202"/>
      <c r="E353" s="199"/>
      <c r="F353" s="199"/>
      <c r="G353" s="199"/>
      <c r="H353" s="124"/>
      <c r="I353" s="124"/>
      <c r="J353" s="125"/>
      <c r="K353" s="125"/>
      <c r="L353" s="126"/>
      <c r="M353" s="127"/>
      <c r="N353" s="128"/>
      <c r="O353" s="128"/>
      <c r="P353" s="128"/>
      <c r="Q353" s="128"/>
      <c r="R353" s="128"/>
      <c r="S353" s="128"/>
      <c r="T353" s="128"/>
      <c r="U353" s="129"/>
      <c r="V353" s="129"/>
      <c r="W353" s="129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</row>
    <row r="354" spans="2:43" s="119" customFormat="1" ht="19.5" customHeight="1" hidden="1">
      <c r="B354" s="130"/>
      <c r="C354" s="130"/>
      <c r="D354" s="202"/>
      <c r="E354" s="199"/>
      <c r="F354" s="199"/>
      <c r="G354" s="199"/>
      <c r="H354" s="124"/>
      <c r="I354" s="124"/>
      <c r="J354" s="125"/>
      <c r="K354" s="125"/>
      <c r="L354" s="126"/>
      <c r="M354" s="127"/>
      <c r="N354" s="128"/>
      <c r="O354" s="128"/>
      <c r="P354" s="128"/>
      <c r="Q354" s="128"/>
      <c r="R354" s="128"/>
      <c r="S354" s="128"/>
      <c r="T354" s="128"/>
      <c r="U354" s="129"/>
      <c r="V354" s="129"/>
      <c r="W354" s="129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</row>
    <row r="355" spans="2:43" s="119" customFormat="1" ht="19.5" customHeight="1" hidden="1">
      <c r="B355" s="130"/>
      <c r="C355" s="130"/>
      <c r="D355" s="202"/>
      <c r="E355" s="123"/>
      <c r="F355" s="123"/>
      <c r="G355" s="123"/>
      <c r="H355" s="124"/>
      <c r="I355" s="124"/>
      <c r="J355" s="125"/>
      <c r="K355" s="125"/>
      <c r="L355" s="159"/>
      <c r="M355" s="160"/>
      <c r="N355" s="160"/>
      <c r="O355" s="160"/>
      <c r="P355" s="160"/>
      <c r="Q355" s="160"/>
      <c r="R355" s="160"/>
      <c r="S355" s="160"/>
      <c r="T355" s="160"/>
      <c r="U355" s="129"/>
      <c r="V355" s="129"/>
      <c r="W355" s="129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</row>
    <row r="356" spans="2:43" s="119" customFormat="1" ht="19.5" customHeight="1" hidden="1">
      <c r="B356" s="130"/>
      <c r="C356" s="130"/>
      <c r="D356" s="202"/>
      <c r="E356" s="123"/>
      <c r="F356" s="123"/>
      <c r="G356" s="123"/>
      <c r="H356" s="124"/>
      <c r="I356" s="124"/>
      <c r="J356" s="125"/>
      <c r="K356" s="125"/>
      <c r="L356" s="126"/>
      <c r="M356" s="127"/>
      <c r="N356" s="128"/>
      <c r="O356" s="128"/>
      <c r="P356" s="128"/>
      <c r="Q356" s="128"/>
      <c r="R356" s="128"/>
      <c r="S356" s="128"/>
      <c r="T356" s="128"/>
      <c r="U356" s="129"/>
      <c r="V356" s="129"/>
      <c r="W356" s="129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</row>
    <row r="357" spans="2:43" s="119" customFormat="1" ht="19.5" customHeight="1" hidden="1">
      <c r="B357" s="152"/>
      <c r="C357" s="152"/>
      <c r="D357" s="202"/>
      <c r="E357" s="123"/>
      <c r="F357" s="123"/>
      <c r="G357" s="123"/>
      <c r="H357" s="124"/>
      <c r="I357" s="124"/>
      <c r="J357" s="125"/>
      <c r="K357" s="125"/>
      <c r="L357" s="126"/>
      <c r="M357" s="127"/>
      <c r="N357" s="128"/>
      <c r="O357" s="128"/>
      <c r="P357" s="128"/>
      <c r="Q357" s="128"/>
      <c r="R357" s="128"/>
      <c r="S357" s="128"/>
      <c r="T357" s="128"/>
      <c r="U357" s="129"/>
      <c r="V357" s="129"/>
      <c r="W357" s="129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</row>
    <row r="358" spans="2:43" s="119" customFormat="1" ht="19.5" customHeight="1" hidden="1">
      <c r="B358" s="130"/>
      <c r="C358" s="130"/>
      <c r="E358" s="123"/>
      <c r="F358" s="123"/>
      <c r="G358" s="123"/>
      <c r="H358" s="124"/>
      <c r="I358" s="124"/>
      <c r="J358" s="125"/>
      <c r="K358" s="125"/>
      <c r="L358" s="126"/>
      <c r="M358" s="127"/>
      <c r="N358" s="128"/>
      <c r="O358" s="128"/>
      <c r="P358" s="128"/>
      <c r="Q358" s="128"/>
      <c r="R358" s="128"/>
      <c r="S358" s="128"/>
      <c r="T358" s="128"/>
      <c r="U358" s="129"/>
      <c r="V358" s="129"/>
      <c r="W358" s="129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</row>
    <row r="359" spans="2:43" s="119" customFormat="1" ht="19.5" customHeight="1" hidden="1">
      <c r="B359" s="130"/>
      <c r="C359" s="130"/>
      <c r="E359" s="123"/>
      <c r="F359" s="123"/>
      <c r="G359" s="123"/>
      <c r="H359" s="124"/>
      <c r="I359" s="124"/>
      <c r="J359" s="125"/>
      <c r="K359" s="125"/>
      <c r="L359" s="126"/>
      <c r="M359" s="127"/>
      <c r="N359" s="128"/>
      <c r="O359" s="128"/>
      <c r="P359" s="128"/>
      <c r="Q359" s="128"/>
      <c r="R359" s="128"/>
      <c r="S359" s="128"/>
      <c r="T359" s="128"/>
      <c r="U359" s="129"/>
      <c r="V359" s="129"/>
      <c r="W359" s="129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</row>
    <row r="360" spans="2:43" s="119" customFormat="1" ht="19.5" customHeight="1" hidden="1">
      <c r="B360" s="130"/>
      <c r="C360" s="130"/>
      <c r="D360" s="202"/>
      <c r="E360" s="123"/>
      <c r="F360" s="123"/>
      <c r="G360" s="123"/>
      <c r="H360" s="124"/>
      <c r="I360" s="124"/>
      <c r="J360" s="125"/>
      <c r="K360" s="125"/>
      <c r="L360" s="126"/>
      <c r="M360" s="127"/>
      <c r="N360" s="128"/>
      <c r="O360" s="128"/>
      <c r="P360" s="128"/>
      <c r="Q360" s="128"/>
      <c r="R360" s="128"/>
      <c r="S360" s="128"/>
      <c r="T360" s="128"/>
      <c r="U360" s="129"/>
      <c r="V360" s="129"/>
      <c r="W360" s="129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</row>
    <row r="361" spans="2:43" s="119" customFormat="1" ht="19.5" customHeight="1" hidden="1">
      <c r="B361" s="130"/>
      <c r="C361" s="130"/>
      <c r="D361" s="202"/>
      <c r="E361" s="123"/>
      <c r="F361" s="123"/>
      <c r="G361" s="123"/>
      <c r="H361" s="124"/>
      <c r="I361" s="124"/>
      <c r="J361" s="125"/>
      <c r="K361" s="125"/>
      <c r="L361" s="126"/>
      <c r="M361" s="127"/>
      <c r="N361" s="128"/>
      <c r="O361" s="128"/>
      <c r="P361" s="128"/>
      <c r="Q361" s="128"/>
      <c r="R361" s="128"/>
      <c r="S361" s="128"/>
      <c r="T361" s="128"/>
      <c r="U361" s="129"/>
      <c r="V361" s="129"/>
      <c r="W361" s="129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</row>
    <row r="362" spans="2:43" s="119" customFormat="1" ht="19.5" customHeight="1" hidden="1">
      <c r="B362" s="130"/>
      <c r="C362" s="130"/>
      <c r="D362" s="202"/>
      <c r="E362" s="123"/>
      <c r="F362" s="123"/>
      <c r="G362" s="123"/>
      <c r="H362" s="124"/>
      <c r="I362" s="124"/>
      <c r="J362" s="125"/>
      <c r="K362" s="125"/>
      <c r="L362" s="126"/>
      <c r="M362" s="127"/>
      <c r="N362" s="128"/>
      <c r="O362" s="128"/>
      <c r="P362" s="128"/>
      <c r="Q362" s="128"/>
      <c r="R362" s="128"/>
      <c r="S362" s="128"/>
      <c r="T362" s="128"/>
      <c r="U362" s="129"/>
      <c r="V362" s="129"/>
      <c r="W362" s="129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</row>
    <row r="363" spans="2:43" s="119" customFormat="1" ht="19.5" customHeight="1" hidden="1">
      <c r="B363" s="130"/>
      <c r="C363" s="130"/>
      <c r="D363" s="202"/>
      <c r="E363" s="123"/>
      <c r="F363" s="123"/>
      <c r="G363" s="123"/>
      <c r="H363" s="124"/>
      <c r="I363" s="124"/>
      <c r="J363" s="125"/>
      <c r="K363" s="125"/>
      <c r="L363" s="126"/>
      <c r="M363" s="127"/>
      <c r="N363" s="128"/>
      <c r="O363" s="128"/>
      <c r="P363" s="128"/>
      <c r="Q363" s="128"/>
      <c r="R363" s="128"/>
      <c r="S363" s="128"/>
      <c r="T363" s="128"/>
      <c r="U363" s="129"/>
      <c r="V363" s="129"/>
      <c r="W363" s="129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</row>
    <row r="364" spans="2:43" s="119" customFormat="1" ht="19.5" customHeight="1" hidden="1">
      <c r="B364" s="150"/>
      <c r="C364" s="203"/>
      <c r="D364" s="202"/>
      <c r="E364" s="124"/>
      <c r="F364" s="124"/>
      <c r="G364" s="124"/>
      <c r="H364" s="124"/>
      <c r="I364" s="124"/>
      <c r="J364" s="125"/>
      <c r="K364" s="125"/>
      <c r="L364" s="126"/>
      <c r="M364" s="127"/>
      <c r="N364" s="128"/>
      <c r="O364" s="128"/>
      <c r="P364" s="128"/>
      <c r="Q364" s="128"/>
      <c r="R364" s="128"/>
      <c r="S364" s="128"/>
      <c r="T364" s="128"/>
      <c r="U364" s="129"/>
      <c r="V364" s="129"/>
      <c r="W364" s="129"/>
      <c r="X364" s="127"/>
      <c r="Y364" s="127"/>
      <c r="Z364" s="127"/>
      <c r="AA364" s="127"/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/>
      <c r="AQ364" s="127"/>
    </row>
    <row r="365" spans="2:43" s="119" customFormat="1" ht="19.5" customHeight="1" hidden="1">
      <c r="B365" s="150"/>
      <c r="C365" s="203"/>
      <c r="D365" s="202"/>
      <c r="E365" s="124"/>
      <c r="F365" s="124"/>
      <c r="G365" s="124"/>
      <c r="H365" s="124"/>
      <c r="I365" s="124"/>
      <c r="J365" s="125"/>
      <c r="K365" s="125"/>
      <c r="L365" s="126"/>
      <c r="M365" s="127"/>
      <c r="N365" s="128"/>
      <c r="O365" s="128"/>
      <c r="P365" s="128"/>
      <c r="Q365" s="128"/>
      <c r="R365" s="128"/>
      <c r="S365" s="128"/>
      <c r="T365" s="128"/>
      <c r="U365" s="129"/>
      <c r="V365" s="129"/>
      <c r="W365" s="129"/>
      <c r="X365" s="127"/>
      <c r="Y365" s="127"/>
      <c r="Z365" s="127"/>
      <c r="AA365" s="127"/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/>
      <c r="AQ365" s="127"/>
    </row>
    <row r="366" spans="2:43" s="119" customFormat="1" ht="19.5" customHeight="1" hidden="1">
      <c r="B366" s="150"/>
      <c r="C366" s="203"/>
      <c r="D366" s="202"/>
      <c r="E366" s="124"/>
      <c r="F366" s="124"/>
      <c r="G366" s="124"/>
      <c r="H366" s="124"/>
      <c r="I366" s="124"/>
      <c r="J366" s="125"/>
      <c r="K366" s="125"/>
      <c r="L366" s="126"/>
      <c r="M366" s="127"/>
      <c r="N366" s="128"/>
      <c r="O366" s="128"/>
      <c r="P366" s="128"/>
      <c r="Q366" s="128"/>
      <c r="R366" s="128"/>
      <c r="S366" s="128"/>
      <c r="T366" s="128"/>
      <c r="U366" s="129"/>
      <c r="V366" s="129"/>
      <c r="W366" s="129"/>
      <c r="X366" s="127"/>
      <c r="Y366" s="127"/>
      <c r="Z366" s="127"/>
      <c r="AA366" s="127"/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  <c r="AO366" s="127"/>
      <c r="AP366" s="127"/>
      <c r="AQ366" s="127"/>
    </row>
    <row r="367" spans="2:43" s="119" customFormat="1" ht="19.5" customHeight="1" hidden="1">
      <c r="B367" s="150"/>
      <c r="C367" s="203"/>
      <c r="E367" s="124"/>
      <c r="F367" s="124"/>
      <c r="G367" s="124"/>
      <c r="H367" s="124"/>
      <c r="I367" s="124"/>
      <c r="J367" s="125"/>
      <c r="K367" s="125"/>
      <c r="L367" s="126"/>
      <c r="M367" s="127"/>
      <c r="N367" s="128"/>
      <c r="O367" s="128"/>
      <c r="P367" s="128"/>
      <c r="Q367" s="128"/>
      <c r="R367" s="128"/>
      <c r="S367" s="128"/>
      <c r="T367" s="128"/>
      <c r="U367" s="129"/>
      <c r="V367" s="129"/>
      <c r="W367" s="129"/>
      <c r="X367" s="127"/>
      <c r="Y367" s="127"/>
      <c r="Z367" s="127"/>
      <c r="AA367" s="127"/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  <c r="AO367" s="127"/>
      <c r="AP367" s="127"/>
      <c r="AQ367" s="127"/>
    </row>
    <row r="368" spans="2:43" s="119" customFormat="1" ht="19.5" customHeight="1" hidden="1">
      <c r="B368" s="204"/>
      <c r="C368" s="203"/>
      <c r="E368" s="157"/>
      <c r="F368" s="157"/>
      <c r="G368" s="157"/>
      <c r="H368" s="157"/>
      <c r="I368" s="157"/>
      <c r="J368" s="158"/>
      <c r="K368" s="158"/>
      <c r="L368" s="159"/>
      <c r="M368" s="160"/>
      <c r="N368" s="160"/>
      <c r="O368" s="160"/>
      <c r="P368" s="160"/>
      <c r="Q368" s="160"/>
      <c r="R368" s="160"/>
      <c r="S368" s="160"/>
      <c r="T368" s="160"/>
      <c r="U368" s="129"/>
      <c r="V368" s="129"/>
      <c r="W368" s="129"/>
      <c r="X368" s="127"/>
      <c r="Y368" s="127"/>
      <c r="Z368" s="127"/>
      <c r="AA368" s="127"/>
      <c r="AB368" s="127"/>
      <c r="AC368" s="127"/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27"/>
      <c r="AQ368" s="127"/>
    </row>
    <row r="369" spans="2:43" s="119" customFormat="1" ht="19.5" customHeight="1" hidden="1">
      <c r="B369" s="150"/>
      <c r="C369" s="203"/>
      <c r="D369" s="202"/>
      <c r="E369" s="124"/>
      <c r="F369" s="124"/>
      <c r="G369" s="124"/>
      <c r="H369" s="124"/>
      <c r="I369" s="124"/>
      <c r="J369" s="125"/>
      <c r="K369" s="125"/>
      <c r="L369" s="126"/>
      <c r="M369" s="128"/>
      <c r="N369" s="128"/>
      <c r="O369" s="128"/>
      <c r="P369" s="128"/>
      <c r="Q369" s="128"/>
      <c r="R369" s="128"/>
      <c r="S369" s="128"/>
      <c r="T369" s="128"/>
      <c r="U369" s="129"/>
      <c r="V369" s="129"/>
      <c r="W369" s="129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</row>
    <row r="370" spans="2:43" s="119" customFormat="1" ht="19.5" customHeight="1" hidden="1">
      <c r="B370" s="150"/>
      <c r="C370" s="203"/>
      <c r="D370" s="202"/>
      <c r="E370" s="124"/>
      <c r="F370" s="124"/>
      <c r="G370" s="124"/>
      <c r="H370" s="124"/>
      <c r="I370" s="124"/>
      <c r="J370" s="125"/>
      <c r="K370" s="125"/>
      <c r="L370" s="126"/>
      <c r="M370" s="128"/>
      <c r="N370" s="128"/>
      <c r="O370" s="128"/>
      <c r="P370" s="128"/>
      <c r="Q370" s="128"/>
      <c r="R370" s="128"/>
      <c r="S370" s="128"/>
      <c r="T370" s="128"/>
      <c r="U370" s="129"/>
      <c r="V370" s="129"/>
      <c r="W370" s="129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/>
      <c r="AQ370" s="127"/>
    </row>
    <row r="371" spans="2:43" s="119" customFormat="1" ht="19.5" customHeight="1" hidden="1">
      <c r="B371" s="150"/>
      <c r="C371" s="203"/>
      <c r="D371" s="202"/>
      <c r="E371" s="124"/>
      <c r="F371" s="124"/>
      <c r="G371" s="124"/>
      <c r="H371" s="124"/>
      <c r="I371" s="124"/>
      <c r="J371" s="125"/>
      <c r="K371" s="125"/>
      <c r="L371" s="126"/>
      <c r="M371" s="127"/>
      <c r="N371" s="128"/>
      <c r="O371" s="128"/>
      <c r="P371" s="128"/>
      <c r="Q371" s="128"/>
      <c r="R371" s="128"/>
      <c r="S371" s="128"/>
      <c r="T371" s="128"/>
      <c r="U371" s="129"/>
      <c r="V371" s="129"/>
      <c r="W371" s="129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  <c r="AO371" s="127"/>
      <c r="AP371" s="127"/>
      <c r="AQ371" s="127"/>
    </row>
    <row r="372" spans="2:43" s="119" customFormat="1" ht="19.5" customHeight="1" hidden="1">
      <c r="B372" s="150"/>
      <c r="C372" s="203"/>
      <c r="D372" s="202"/>
      <c r="E372" s="124"/>
      <c r="F372" s="124"/>
      <c r="G372" s="124"/>
      <c r="H372" s="124"/>
      <c r="I372" s="124"/>
      <c r="J372" s="125"/>
      <c r="K372" s="125"/>
      <c r="L372" s="126"/>
      <c r="M372" s="127"/>
      <c r="N372" s="128"/>
      <c r="O372" s="128"/>
      <c r="P372" s="128"/>
      <c r="Q372" s="128"/>
      <c r="R372" s="128"/>
      <c r="S372" s="128"/>
      <c r="T372" s="128"/>
      <c r="U372" s="129"/>
      <c r="V372" s="129"/>
      <c r="W372" s="129"/>
      <c r="X372" s="127"/>
      <c r="Y372" s="127"/>
      <c r="Z372" s="127"/>
      <c r="AA372" s="127"/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</row>
    <row r="373" spans="2:43" s="119" customFormat="1" ht="19.5" customHeight="1" hidden="1">
      <c r="B373" s="150"/>
      <c r="C373" s="203"/>
      <c r="D373" s="202"/>
      <c r="E373" s="124"/>
      <c r="F373" s="124"/>
      <c r="G373" s="124"/>
      <c r="H373" s="124"/>
      <c r="I373" s="124"/>
      <c r="J373" s="125"/>
      <c r="K373" s="125"/>
      <c r="L373" s="126"/>
      <c r="M373" s="127"/>
      <c r="N373" s="128"/>
      <c r="O373" s="128"/>
      <c r="P373" s="128"/>
      <c r="Q373" s="128"/>
      <c r="R373" s="128"/>
      <c r="S373" s="128"/>
      <c r="T373" s="128"/>
      <c r="U373" s="129"/>
      <c r="V373" s="129"/>
      <c r="W373" s="129"/>
      <c r="X373" s="127"/>
      <c r="Y373" s="127"/>
      <c r="Z373" s="127"/>
      <c r="AA373" s="127"/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</row>
    <row r="374" spans="2:43" s="119" customFormat="1" ht="19.5" customHeight="1" hidden="1">
      <c r="B374" s="150"/>
      <c r="C374" s="203"/>
      <c r="D374" s="202"/>
      <c r="E374" s="124"/>
      <c r="F374" s="124"/>
      <c r="G374" s="124"/>
      <c r="H374" s="124"/>
      <c r="I374" s="124"/>
      <c r="J374" s="125"/>
      <c r="K374" s="125"/>
      <c r="L374" s="126"/>
      <c r="M374" s="127"/>
      <c r="N374" s="128"/>
      <c r="O374" s="128"/>
      <c r="P374" s="128"/>
      <c r="Q374" s="128"/>
      <c r="R374" s="128"/>
      <c r="S374" s="128"/>
      <c r="T374" s="128"/>
      <c r="U374" s="129"/>
      <c r="V374" s="129"/>
      <c r="W374" s="129"/>
      <c r="X374" s="127"/>
      <c r="Y374" s="127"/>
      <c r="Z374" s="127"/>
      <c r="AA374" s="127"/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</row>
    <row r="375" spans="2:43" s="119" customFormat="1" ht="19.5" customHeight="1" hidden="1">
      <c r="B375" s="150"/>
      <c r="C375" s="203"/>
      <c r="D375" s="202"/>
      <c r="E375" s="124"/>
      <c r="F375" s="124"/>
      <c r="G375" s="124"/>
      <c r="H375" s="124"/>
      <c r="I375" s="124"/>
      <c r="J375" s="125"/>
      <c r="K375" s="125"/>
      <c r="L375" s="126"/>
      <c r="M375" s="127"/>
      <c r="N375" s="128"/>
      <c r="O375" s="128"/>
      <c r="P375" s="128"/>
      <c r="Q375" s="128"/>
      <c r="R375" s="128"/>
      <c r="S375" s="128"/>
      <c r="T375" s="128"/>
      <c r="U375" s="129"/>
      <c r="V375" s="129"/>
      <c r="W375" s="129"/>
      <c r="X375" s="127"/>
      <c r="Y375" s="127"/>
      <c r="Z375" s="127"/>
      <c r="AA375" s="127"/>
      <c r="AB375" s="127"/>
      <c r="AC375" s="127"/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</row>
    <row r="376" spans="2:43" s="119" customFormat="1" ht="19.5" customHeight="1" hidden="1">
      <c r="B376" s="150"/>
      <c r="C376" s="203"/>
      <c r="D376" s="202"/>
      <c r="E376" s="124"/>
      <c r="F376" s="124"/>
      <c r="G376" s="124"/>
      <c r="H376" s="124"/>
      <c r="I376" s="124"/>
      <c r="J376" s="125"/>
      <c r="K376" s="125"/>
      <c r="L376" s="126"/>
      <c r="M376" s="127"/>
      <c r="N376" s="128"/>
      <c r="O376" s="128"/>
      <c r="P376" s="128"/>
      <c r="Q376" s="128"/>
      <c r="R376" s="128"/>
      <c r="S376" s="128"/>
      <c r="T376" s="128"/>
      <c r="U376" s="129"/>
      <c r="V376" s="129"/>
      <c r="W376" s="129"/>
      <c r="X376" s="127"/>
      <c r="Y376" s="127"/>
      <c r="Z376" s="127"/>
      <c r="AA376" s="127"/>
      <c r="AB376" s="127"/>
      <c r="AC376" s="127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</row>
    <row r="377" spans="2:43" s="119" customFormat="1" ht="19.5" customHeight="1" hidden="1">
      <c r="B377" s="150"/>
      <c r="C377" s="203"/>
      <c r="D377" s="202"/>
      <c r="E377" s="124"/>
      <c r="F377" s="124"/>
      <c r="G377" s="124"/>
      <c r="H377" s="124"/>
      <c r="I377" s="124"/>
      <c r="J377" s="125"/>
      <c r="K377" s="125"/>
      <c r="L377" s="126"/>
      <c r="M377" s="127"/>
      <c r="N377" s="128"/>
      <c r="O377" s="128"/>
      <c r="P377" s="128"/>
      <c r="Q377" s="128"/>
      <c r="R377" s="128"/>
      <c r="S377" s="128"/>
      <c r="T377" s="128"/>
      <c r="U377" s="129"/>
      <c r="V377" s="129"/>
      <c r="W377" s="129"/>
      <c r="X377" s="127"/>
      <c r="Y377" s="127"/>
      <c r="Z377" s="127"/>
      <c r="AA377" s="127"/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</row>
    <row r="378" spans="2:43" s="119" customFormat="1" ht="75.75" customHeight="1" hidden="1">
      <c r="B378" s="150"/>
      <c r="C378" s="203"/>
      <c r="D378" s="202"/>
      <c r="E378" s="124"/>
      <c r="F378" s="124"/>
      <c r="G378" s="124"/>
      <c r="H378" s="124"/>
      <c r="I378" s="124"/>
      <c r="J378" s="125"/>
      <c r="K378" s="125"/>
      <c r="L378" s="126"/>
      <c r="M378" s="127"/>
      <c r="N378" s="128"/>
      <c r="O378" s="128"/>
      <c r="P378" s="128"/>
      <c r="Q378" s="128"/>
      <c r="R378" s="128"/>
      <c r="S378" s="128"/>
      <c r="T378" s="128"/>
      <c r="U378" s="129"/>
      <c r="V378" s="129"/>
      <c r="W378" s="129"/>
      <c r="X378" s="127"/>
      <c r="Y378" s="127"/>
      <c r="Z378" s="127"/>
      <c r="AA378" s="127"/>
      <c r="AB378" s="127"/>
      <c r="AC378" s="127"/>
      <c r="AD378" s="127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  <c r="AO378" s="127"/>
      <c r="AP378" s="127"/>
      <c r="AQ378" s="127"/>
    </row>
    <row r="379" spans="2:43" s="205" customFormat="1" ht="27" customHeight="1">
      <c r="B379" s="206"/>
      <c r="C379" s="207"/>
      <c r="D379" s="208" t="s">
        <v>235</v>
      </c>
      <c r="E379" s="209"/>
      <c r="F379" s="210"/>
      <c r="G379" s="140"/>
      <c r="H379" s="210"/>
      <c r="I379" s="210"/>
      <c r="J379" s="211"/>
      <c r="K379" s="211"/>
      <c r="L379" s="212"/>
      <c r="M379" s="213"/>
      <c r="N379" s="214"/>
      <c r="O379" s="214"/>
      <c r="P379" s="214"/>
      <c r="Q379" s="214"/>
      <c r="R379" s="214"/>
      <c r="S379" s="214"/>
      <c r="T379" s="214"/>
      <c r="U379" s="215"/>
      <c r="V379" s="215"/>
      <c r="W379" s="215"/>
      <c r="X379" s="213"/>
      <c r="Y379" s="213"/>
      <c r="Z379" s="213"/>
      <c r="AA379" s="213"/>
      <c r="AB379" s="213"/>
      <c r="AC379" s="213"/>
      <c r="AD379" s="213"/>
      <c r="AE379" s="213"/>
      <c r="AF379" s="213"/>
      <c r="AG379" s="213"/>
      <c r="AH379" s="213"/>
      <c r="AI379" s="213"/>
      <c r="AJ379" s="213"/>
      <c r="AK379" s="213"/>
      <c r="AL379" s="213"/>
      <c r="AM379" s="213"/>
      <c r="AN379" s="213"/>
      <c r="AO379" s="213"/>
      <c r="AP379" s="213"/>
      <c r="AQ379" s="213"/>
    </row>
    <row r="380" spans="2:43" s="205" customFormat="1" ht="27" customHeight="1">
      <c r="B380" s="206"/>
      <c r="C380" s="207"/>
      <c r="D380" s="208" t="s">
        <v>236</v>
      </c>
      <c r="E380" s="209"/>
      <c r="F380" s="210"/>
      <c r="G380" s="140"/>
      <c r="H380" s="210"/>
      <c r="I380" s="210"/>
      <c r="J380" s="211"/>
      <c r="K380" s="211"/>
      <c r="L380" s="212"/>
      <c r="M380" s="213"/>
      <c r="N380" s="214"/>
      <c r="O380" s="214"/>
      <c r="P380" s="214"/>
      <c r="Q380" s="214"/>
      <c r="R380" s="214"/>
      <c r="S380" s="214"/>
      <c r="T380" s="214"/>
      <c r="U380" s="215"/>
      <c r="V380" s="215"/>
      <c r="W380" s="215"/>
      <c r="X380" s="213"/>
      <c r="Y380" s="213"/>
      <c r="Z380" s="213"/>
      <c r="AA380" s="213"/>
      <c r="AB380" s="213"/>
      <c r="AC380" s="213"/>
      <c r="AD380" s="213"/>
      <c r="AE380" s="213"/>
      <c r="AF380" s="213"/>
      <c r="AG380" s="213"/>
      <c r="AH380" s="213"/>
      <c r="AI380" s="213"/>
      <c r="AJ380" s="213"/>
      <c r="AK380" s="213"/>
      <c r="AL380" s="213"/>
      <c r="AM380" s="213"/>
      <c r="AN380" s="213"/>
      <c r="AO380" s="213"/>
      <c r="AP380" s="213"/>
      <c r="AQ380" s="213"/>
    </row>
    <row r="381" spans="2:43" s="205" customFormat="1" ht="27" customHeight="1">
      <c r="B381" s="206"/>
      <c r="C381" s="207"/>
      <c r="D381" s="216" t="s">
        <v>237</v>
      </c>
      <c r="E381" s="217"/>
      <c r="F381" s="210"/>
      <c r="G381" s="210"/>
      <c r="H381" s="210"/>
      <c r="I381" s="210"/>
      <c r="J381" s="211"/>
      <c r="K381" s="211"/>
      <c r="L381" s="212"/>
      <c r="M381" s="213"/>
      <c r="N381" s="214"/>
      <c r="O381" s="214"/>
      <c r="P381" s="214"/>
      <c r="Q381" s="214"/>
      <c r="R381" s="214"/>
      <c r="S381" s="214"/>
      <c r="T381" s="214"/>
      <c r="U381" s="215"/>
      <c r="V381" s="215"/>
      <c r="W381" s="215"/>
      <c r="X381" s="213"/>
      <c r="Y381" s="213"/>
      <c r="Z381" s="213"/>
      <c r="AA381" s="213"/>
      <c r="AB381" s="213"/>
      <c r="AC381" s="213"/>
      <c r="AD381" s="213"/>
      <c r="AE381" s="213"/>
      <c r="AF381" s="213"/>
      <c r="AG381" s="213"/>
      <c r="AH381" s="213"/>
      <c r="AI381" s="213"/>
      <c r="AJ381" s="213"/>
      <c r="AK381" s="213"/>
      <c r="AL381" s="213"/>
      <c r="AM381" s="213"/>
      <c r="AN381" s="213"/>
      <c r="AO381" s="213"/>
      <c r="AP381" s="213"/>
      <c r="AQ381" s="213"/>
    </row>
    <row r="382" spans="2:43" s="119" customFormat="1" ht="27" customHeight="1">
      <c r="B382" s="150"/>
      <c r="C382" s="203"/>
      <c r="D382" s="202"/>
      <c r="E382" s="124"/>
      <c r="F382" s="124"/>
      <c r="G382" s="124"/>
      <c r="H382" s="124"/>
      <c r="I382" s="124"/>
      <c r="J382" s="125"/>
      <c r="K382" s="125"/>
      <c r="L382" s="126"/>
      <c r="M382" s="127"/>
      <c r="N382" s="128"/>
      <c r="O382" s="128"/>
      <c r="P382" s="128"/>
      <c r="Q382" s="128"/>
      <c r="R382" s="128"/>
      <c r="S382" s="128"/>
      <c r="T382" s="128"/>
      <c r="U382" s="129"/>
      <c r="V382" s="129"/>
      <c r="W382" s="129"/>
      <c r="X382" s="127"/>
      <c r="Y382" s="127"/>
      <c r="Z382" s="127"/>
      <c r="AA382" s="127"/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127"/>
      <c r="AP382" s="127"/>
      <c r="AQ382" s="127"/>
    </row>
    <row r="383" spans="2:43" s="119" customFormat="1" ht="39.75" customHeight="1">
      <c r="B383" s="150"/>
      <c r="C383" s="203"/>
      <c r="D383" s="202"/>
      <c r="E383" s="124"/>
      <c r="F383" s="124"/>
      <c r="G383" s="124"/>
      <c r="H383" s="124"/>
      <c r="I383" s="124"/>
      <c r="J383" s="125"/>
      <c r="K383" s="125"/>
      <c r="L383" s="126"/>
      <c r="M383" s="127"/>
      <c r="N383" s="128"/>
      <c r="O383" s="128"/>
      <c r="P383" s="128"/>
      <c r="Q383" s="128"/>
      <c r="R383" s="128"/>
      <c r="S383" s="128"/>
      <c r="T383" s="128"/>
      <c r="U383" s="129"/>
      <c r="V383" s="129"/>
      <c r="W383" s="129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</row>
    <row r="384" spans="2:43" s="119" customFormat="1" ht="27" customHeight="1">
      <c r="B384" s="150"/>
      <c r="C384" s="203"/>
      <c r="D384" s="202"/>
      <c r="E384" s="124"/>
      <c r="F384" s="124"/>
      <c r="G384" s="124"/>
      <c r="H384" s="124"/>
      <c r="I384" s="124"/>
      <c r="J384" s="125"/>
      <c r="K384" s="125"/>
      <c r="L384" s="126"/>
      <c r="M384" s="127"/>
      <c r="N384" s="128"/>
      <c r="O384" s="128"/>
      <c r="P384" s="128"/>
      <c r="Q384" s="128"/>
      <c r="R384" s="128"/>
      <c r="S384" s="128"/>
      <c r="T384" s="128"/>
      <c r="U384" s="129"/>
      <c r="V384" s="129"/>
      <c r="W384" s="129"/>
      <c r="X384" s="127"/>
      <c r="Y384" s="127"/>
      <c r="Z384" s="127"/>
      <c r="AA384" s="127"/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/>
      <c r="AQ384" s="127"/>
    </row>
    <row r="385" spans="2:43" s="119" customFormat="1" ht="32.25" customHeight="1">
      <c r="B385" s="150"/>
      <c r="C385" s="203"/>
      <c r="D385" s="218" t="s">
        <v>238</v>
      </c>
      <c r="E385" s="219"/>
      <c r="F385" s="124"/>
      <c r="G385" s="124"/>
      <c r="H385" s="124"/>
      <c r="I385" s="124"/>
      <c r="J385" s="125"/>
      <c r="K385" s="125"/>
      <c r="L385" s="126"/>
      <c r="M385" s="127"/>
      <c r="N385" s="128"/>
      <c r="O385" s="128"/>
      <c r="P385" s="128"/>
      <c r="Q385" s="128"/>
      <c r="R385" s="128"/>
      <c r="S385" s="128"/>
      <c r="T385" s="128"/>
      <c r="U385" s="129"/>
      <c r="V385" s="129"/>
      <c r="W385" s="129"/>
      <c r="X385" s="127"/>
      <c r="Y385" s="127"/>
      <c r="Z385" s="127"/>
      <c r="AA385" s="127"/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/>
      <c r="AQ385" s="127"/>
    </row>
    <row r="386" spans="2:43" s="119" customFormat="1" ht="28.5" customHeight="1">
      <c r="B386" s="150"/>
      <c r="C386" s="203"/>
      <c r="D386" s="202"/>
      <c r="E386" s="124"/>
      <c r="F386" s="124"/>
      <c r="G386" s="220" t="s">
        <v>239</v>
      </c>
      <c r="H386" s="221"/>
      <c r="I386" s="124"/>
      <c r="J386" s="125" t="s">
        <v>240</v>
      </c>
      <c r="K386" s="125"/>
      <c r="L386" s="126"/>
      <c r="M386" s="127"/>
      <c r="N386" s="128"/>
      <c r="O386" s="128"/>
      <c r="P386" s="128"/>
      <c r="Q386" s="128"/>
      <c r="R386" s="128"/>
      <c r="S386" s="128"/>
      <c r="T386" s="128"/>
      <c r="U386" s="129"/>
      <c r="V386" s="129"/>
      <c r="W386" s="129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/>
      <c r="AQ386" s="127"/>
    </row>
    <row r="387" spans="2:43" s="119" customFormat="1" ht="30" customHeight="1">
      <c r="B387" s="64"/>
      <c r="C387" s="222">
        <v>8124</v>
      </c>
      <c r="D387" s="223" t="s">
        <v>241</v>
      </c>
      <c r="E387" s="224">
        <v>506200</v>
      </c>
      <c r="F387" s="224"/>
      <c r="G387" s="225">
        <f aca="true" t="shared" si="2" ref="G387:G394">SUM(I387*J387)</f>
        <v>506220</v>
      </c>
      <c r="H387" s="98"/>
      <c r="I387" s="157">
        <v>12</v>
      </c>
      <c r="J387" s="158">
        <v>42185</v>
      </c>
      <c r="K387" s="158">
        <f aca="true" t="shared" si="3" ref="K387:K394">SUM(J387*12)</f>
        <v>506220</v>
      </c>
      <c r="L387" s="159"/>
      <c r="M387" s="160"/>
      <c r="N387" s="160"/>
      <c r="O387" s="160"/>
      <c r="P387" s="160"/>
      <c r="Q387" s="160"/>
      <c r="R387" s="160"/>
      <c r="S387" s="160"/>
      <c r="T387" s="160"/>
      <c r="U387" s="129"/>
      <c r="V387" s="129"/>
      <c r="W387" s="129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/>
      <c r="AQ387" s="127"/>
    </row>
    <row r="388" spans="2:43" s="119" customFormat="1" ht="30" customHeight="1">
      <c r="B388" s="64"/>
      <c r="C388" s="222">
        <v>8124</v>
      </c>
      <c r="D388" s="223" t="s">
        <v>242</v>
      </c>
      <c r="E388" s="224">
        <v>169500</v>
      </c>
      <c r="F388" s="224"/>
      <c r="G388" s="225">
        <f t="shared" si="2"/>
        <v>169488</v>
      </c>
      <c r="H388" s="98"/>
      <c r="I388" s="124">
        <v>12</v>
      </c>
      <c r="J388" s="125">
        <v>14124</v>
      </c>
      <c r="K388" s="158">
        <f t="shared" si="3"/>
        <v>169488</v>
      </c>
      <c r="L388" s="126"/>
      <c r="M388" s="127"/>
      <c r="N388" s="128"/>
      <c r="O388" s="128"/>
      <c r="P388" s="128"/>
      <c r="Q388" s="128"/>
      <c r="R388" s="128"/>
      <c r="S388" s="128"/>
      <c r="T388" s="128"/>
      <c r="U388" s="129"/>
      <c r="V388" s="129"/>
      <c r="W388" s="129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/>
      <c r="AQ388" s="127"/>
    </row>
    <row r="389" spans="2:43" s="119" customFormat="1" ht="30" customHeight="1">
      <c r="B389" s="64"/>
      <c r="C389" s="222">
        <v>8124</v>
      </c>
      <c r="D389" s="223" t="s">
        <v>243</v>
      </c>
      <c r="E389" s="224">
        <v>53200</v>
      </c>
      <c r="F389" s="224"/>
      <c r="G389" s="225">
        <f t="shared" si="2"/>
        <v>53220</v>
      </c>
      <c r="H389" s="98"/>
      <c r="I389" s="124">
        <v>12</v>
      </c>
      <c r="J389" s="125">
        <v>4435</v>
      </c>
      <c r="K389" s="158">
        <f t="shared" si="3"/>
        <v>53220</v>
      </c>
      <c r="L389" s="126"/>
      <c r="M389" s="127"/>
      <c r="N389" s="128"/>
      <c r="O389" s="128"/>
      <c r="P389" s="128"/>
      <c r="Q389" s="128"/>
      <c r="R389" s="128"/>
      <c r="S389" s="128"/>
      <c r="T389" s="128"/>
      <c r="U389" s="129"/>
      <c r="V389" s="129"/>
      <c r="W389" s="129"/>
      <c r="X389" s="127"/>
      <c r="Y389" s="127"/>
      <c r="Z389" s="127"/>
      <c r="AA389" s="127"/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/>
      <c r="AQ389" s="127"/>
    </row>
    <row r="390" spans="2:43" s="119" customFormat="1" ht="30" customHeight="1">
      <c r="B390" s="29"/>
      <c r="C390" s="226">
        <v>8124</v>
      </c>
      <c r="D390" s="227" t="s">
        <v>244</v>
      </c>
      <c r="E390" s="228">
        <v>446400</v>
      </c>
      <c r="F390" s="228"/>
      <c r="G390" s="225">
        <f t="shared" si="2"/>
        <v>446400</v>
      </c>
      <c r="H390" s="73"/>
      <c r="I390" s="124">
        <v>12</v>
      </c>
      <c r="J390" s="125">
        <v>37200</v>
      </c>
      <c r="K390" s="158">
        <f t="shared" si="3"/>
        <v>446400</v>
      </c>
      <c r="L390" s="126"/>
      <c r="M390" s="127"/>
      <c r="N390" s="128"/>
      <c r="O390" s="128"/>
      <c r="P390" s="128"/>
      <c r="Q390" s="128"/>
      <c r="R390" s="128"/>
      <c r="S390" s="128"/>
      <c r="T390" s="128"/>
      <c r="U390" s="129"/>
      <c r="V390" s="129"/>
      <c r="W390" s="129"/>
      <c r="X390" s="127"/>
      <c r="Y390" s="127"/>
      <c r="Z390" s="127"/>
      <c r="AA390" s="127"/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/>
      <c r="AQ390" s="127"/>
    </row>
    <row r="391" spans="2:43" s="119" customFormat="1" ht="30" customHeight="1">
      <c r="B391" s="29"/>
      <c r="C391" s="226">
        <v>8124</v>
      </c>
      <c r="D391" s="227" t="s">
        <v>245</v>
      </c>
      <c r="E391" s="228">
        <v>181800</v>
      </c>
      <c r="F391" s="228"/>
      <c r="G391" s="225">
        <f t="shared" si="2"/>
        <v>181824</v>
      </c>
      <c r="H391" s="73"/>
      <c r="I391" s="124">
        <v>12</v>
      </c>
      <c r="J391" s="125">
        <v>15152</v>
      </c>
      <c r="K391" s="125">
        <f t="shared" si="3"/>
        <v>181824</v>
      </c>
      <c r="L391" s="126"/>
      <c r="M391" s="127"/>
      <c r="N391" s="128"/>
      <c r="O391" s="128"/>
      <c r="P391" s="128"/>
      <c r="Q391" s="128"/>
      <c r="R391" s="128"/>
      <c r="S391" s="128"/>
      <c r="T391" s="128"/>
      <c r="U391" s="129"/>
      <c r="V391" s="129"/>
      <c r="W391" s="129"/>
      <c r="X391" s="127"/>
      <c r="Y391" s="127"/>
      <c r="Z391" s="127"/>
      <c r="AA391" s="127"/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/>
      <c r="AQ391" s="127"/>
    </row>
    <row r="392" spans="2:43" s="119" customFormat="1" ht="30" customHeight="1">
      <c r="B392" s="29"/>
      <c r="C392" s="226">
        <v>8124</v>
      </c>
      <c r="D392" s="227" t="s">
        <v>246</v>
      </c>
      <c r="E392" s="228">
        <v>327600</v>
      </c>
      <c r="F392" s="228"/>
      <c r="G392" s="225">
        <f t="shared" si="2"/>
        <v>327600</v>
      </c>
      <c r="H392" s="73"/>
      <c r="I392" s="124">
        <v>12</v>
      </c>
      <c r="J392" s="125">
        <v>27300</v>
      </c>
      <c r="K392" s="125">
        <f t="shared" si="3"/>
        <v>327600</v>
      </c>
      <c r="L392" s="126"/>
      <c r="M392" s="127"/>
      <c r="N392" s="128"/>
      <c r="O392" s="128"/>
      <c r="P392" s="128"/>
      <c r="Q392" s="128"/>
      <c r="R392" s="128"/>
      <c r="S392" s="128"/>
      <c r="T392" s="128"/>
      <c r="U392" s="129"/>
      <c r="V392" s="129"/>
      <c r="W392" s="129"/>
      <c r="X392" s="127"/>
      <c r="Y392" s="127"/>
      <c r="Z392" s="127"/>
      <c r="AA392" s="127"/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/>
      <c r="AQ392" s="127"/>
    </row>
    <row r="393" spans="2:43" s="119" customFormat="1" ht="30" customHeight="1">
      <c r="B393" s="29"/>
      <c r="C393" s="226">
        <v>8124</v>
      </c>
      <c r="D393" s="227" t="s">
        <v>247</v>
      </c>
      <c r="E393" s="228">
        <v>540500</v>
      </c>
      <c r="F393" s="228"/>
      <c r="G393" s="225">
        <f t="shared" si="2"/>
        <v>540540</v>
      </c>
      <c r="H393" s="73"/>
      <c r="I393" s="124">
        <v>12</v>
      </c>
      <c r="J393" s="125">
        <v>45045</v>
      </c>
      <c r="K393" s="125">
        <f t="shared" si="3"/>
        <v>540540</v>
      </c>
      <c r="L393" s="126"/>
      <c r="M393" s="127"/>
      <c r="N393" s="128"/>
      <c r="O393" s="128"/>
      <c r="P393" s="128"/>
      <c r="Q393" s="128"/>
      <c r="R393" s="128"/>
      <c r="S393" s="128"/>
      <c r="T393" s="128"/>
      <c r="U393" s="129"/>
      <c r="V393" s="129"/>
      <c r="W393" s="129"/>
      <c r="X393" s="127"/>
      <c r="Y393" s="127"/>
      <c r="Z393" s="127"/>
      <c r="AA393" s="127"/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/>
      <c r="AQ393" s="127"/>
    </row>
    <row r="394" spans="2:43" s="119" customFormat="1" ht="30" customHeight="1">
      <c r="B394" s="29"/>
      <c r="C394" s="226">
        <v>8124</v>
      </c>
      <c r="D394" s="227" t="s">
        <v>248</v>
      </c>
      <c r="E394" s="228">
        <v>68400</v>
      </c>
      <c r="F394" s="228"/>
      <c r="G394" s="225">
        <f t="shared" si="2"/>
        <v>68400</v>
      </c>
      <c r="H394" s="73"/>
      <c r="I394" s="124">
        <v>12</v>
      </c>
      <c r="J394" s="125">
        <v>5700</v>
      </c>
      <c r="K394" s="125">
        <f t="shared" si="3"/>
        <v>68400</v>
      </c>
      <c r="L394" s="126"/>
      <c r="M394" s="127"/>
      <c r="N394" s="128"/>
      <c r="O394" s="128"/>
      <c r="P394" s="128"/>
      <c r="Q394" s="128"/>
      <c r="R394" s="128"/>
      <c r="S394" s="128"/>
      <c r="T394" s="128"/>
      <c r="U394" s="129"/>
      <c r="V394" s="129"/>
      <c r="W394" s="129"/>
      <c r="X394" s="127"/>
      <c r="Y394" s="127"/>
      <c r="Z394" s="127"/>
      <c r="AA394" s="127"/>
      <c r="AB394" s="127"/>
      <c r="AC394" s="127"/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/>
      <c r="AQ394" s="127"/>
    </row>
    <row r="395" spans="2:254" s="130" customFormat="1" ht="30" customHeight="1">
      <c r="B395" s="55"/>
      <c r="C395" s="229"/>
      <c r="D395" s="230" t="s">
        <v>249</v>
      </c>
      <c r="E395" s="231">
        <f>SUM(E387:E394)</f>
        <v>2293600</v>
      </c>
      <c r="F395" s="231">
        <f>SUM(F387:F394)</f>
        <v>0</v>
      </c>
      <c r="G395" s="231">
        <f>SUM(G387:G394)</f>
        <v>2293692</v>
      </c>
      <c r="H395" s="231">
        <f>SUM(H387:H393)</f>
        <v>0</v>
      </c>
      <c r="I395" s="231">
        <f>SUM(I387:I393)</f>
        <v>84</v>
      </c>
      <c r="J395" s="125">
        <f>SUM(J387:J394)</f>
        <v>191141</v>
      </c>
      <c r="K395" s="125"/>
      <c r="L395" s="126"/>
      <c r="M395" s="152"/>
      <c r="N395" s="152"/>
      <c r="O395" s="152"/>
      <c r="P395" s="152"/>
      <c r="Q395" s="152"/>
      <c r="R395" s="152"/>
      <c r="S395" s="152"/>
      <c r="T395" s="152"/>
      <c r="U395" s="151"/>
      <c r="V395" s="151"/>
      <c r="W395" s="151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152"/>
      <c r="AO395" s="152"/>
      <c r="AP395" s="152"/>
      <c r="AQ395" s="152"/>
      <c r="IT395" s="119"/>
    </row>
    <row r="396" spans="2:43" s="119" customFormat="1" ht="22.5" customHeight="1">
      <c r="B396" s="150"/>
      <c r="C396" s="232"/>
      <c r="D396" s="187"/>
      <c r="E396" s="187"/>
      <c r="F396" s="187"/>
      <c r="G396" s="187"/>
      <c r="H396" s="187"/>
      <c r="I396" s="124"/>
      <c r="J396" s="125"/>
      <c r="K396" s="125"/>
      <c r="L396" s="233"/>
      <c r="M396" s="234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7"/>
      <c r="Y396" s="127"/>
      <c r="Z396" s="127"/>
      <c r="AA396" s="127"/>
      <c r="AB396" s="127"/>
      <c r="AC396" s="127"/>
      <c r="AD396" s="127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  <c r="AO396" s="127"/>
      <c r="AP396" s="127"/>
      <c r="AQ396" s="127"/>
    </row>
    <row r="397" spans="2:43" s="119" customFormat="1" ht="19.5" customHeight="1">
      <c r="B397" s="150"/>
      <c r="C397" s="203"/>
      <c r="D397" s="124"/>
      <c r="E397" s="235"/>
      <c r="F397" s="124"/>
      <c r="G397" s="124"/>
      <c r="H397" s="124"/>
      <c r="I397" s="124"/>
      <c r="J397" s="125"/>
      <c r="K397" s="125">
        <f>SUM(K387:K396)</f>
        <v>2293692</v>
      </c>
      <c r="L397" s="233"/>
      <c r="M397" s="127"/>
      <c r="N397" s="128"/>
      <c r="O397" s="128"/>
      <c r="P397" s="128"/>
      <c r="Q397" s="128"/>
      <c r="R397" s="128"/>
      <c r="S397" s="128"/>
      <c r="T397" s="128"/>
      <c r="U397" s="129"/>
      <c r="V397" s="129"/>
      <c r="W397" s="129"/>
      <c r="X397" s="127"/>
      <c r="Y397" s="127"/>
      <c r="Z397" s="127"/>
      <c r="AA397" s="127"/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</row>
    <row r="398" spans="2:43" s="119" customFormat="1" ht="19.5" customHeight="1">
      <c r="B398" s="150"/>
      <c r="C398" s="203"/>
      <c r="D398" s="124"/>
      <c r="E398" s="124"/>
      <c r="F398" s="124"/>
      <c r="G398" s="124"/>
      <c r="H398" s="124"/>
      <c r="I398" s="124"/>
      <c r="J398" s="125"/>
      <c r="K398" s="125"/>
      <c r="L398" s="233"/>
      <c r="M398" s="127"/>
      <c r="N398" s="128"/>
      <c r="O398" s="128"/>
      <c r="P398" s="128"/>
      <c r="Q398" s="128"/>
      <c r="R398" s="128"/>
      <c r="S398" s="128"/>
      <c r="T398" s="128"/>
      <c r="U398" s="129"/>
      <c r="V398" s="129"/>
      <c r="W398" s="129"/>
      <c r="X398" s="127"/>
      <c r="Y398" s="127"/>
      <c r="Z398" s="127"/>
      <c r="AA398" s="127"/>
      <c r="AB398" s="127"/>
      <c r="AC398" s="127"/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/>
      <c r="AQ398" s="127"/>
    </row>
    <row r="399" spans="2:43" s="119" customFormat="1" ht="19.5" customHeight="1">
      <c r="B399" s="150"/>
      <c r="C399" s="203"/>
      <c r="D399" s="124"/>
      <c r="E399" s="124"/>
      <c r="F399" s="124"/>
      <c r="G399" s="124"/>
      <c r="H399" s="124"/>
      <c r="I399" s="124"/>
      <c r="J399" s="125">
        <v>3629800</v>
      </c>
      <c r="K399" s="125"/>
      <c r="L399" s="233"/>
      <c r="M399" s="127"/>
      <c r="N399" s="128"/>
      <c r="O399" s="128"/>
      <c r="P399" s="128"/>
      <c r="Q399" s="128"/>
      <c r="R399" s="128"/>
      <c r="S399" s="128"/>
      <c r="T399" s="128"/>
      <c r="U399" s="129"/>
      <c r="V399" s="129"/>
      <c r="W399" s="129"/>
      <c r="X399" s="127"/>
      <c r="Y399" s="127"/>
      <c r="Z399" s="127"/>
      <c r="AA399" s="127"/>
      <c r="AB399" s="127"/>
      <c r="AC399" s="127"/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/>
      <c r="AQ399" s="127"/>
    </row>
    <row r="400" spans="2:43" s="119" customFormat="1" ht="19.5" customHeight="1">
      <c r="B400" s="150"/>
      <c r="C400" s="203"/>
      <c r="D400" s="151"/>
      <c r="E400" s="236">
        <f>SUM(E71-E308-E395)</f>
        <v>0</v>
      </c>
      <c r="F400" s="236"/>
      <c r="G400" s="237"/>
      <c r="H400" s="124"/>
      <c r="I400" s="124"/>
      <c r="J400" s="125"/>
      <c r="K400" s="125"/>
      <c r="L400" s="233"/>
      <c r="M400" s="127"/>
      <c r="N400" s="128"/>
      <c r="O400" s="128"/>
      <c r="P400" s="128"/>
      <c r="Q400" s="128"/>
      <c r="R400" s="128"/>
      <c r="S400" s="128"/>
      <c r="T400" s="128"/>
      <c r="U400" s="129"/>
      <c r="V400" s="129"/>
      <c r="W400" s="129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/>
      <c r="AQ400" s="127"/>
    </row>
    <row r="401" spans="2:43" s="119" customFormat="1" ht="19.5" customHeight="1">
      <c r="B401" s="150"/>
      <c r="C401" s="203"/>
      <c r="D401" s="238"/>
      <c r="E401" s="239" t="s">
        <v>250</v>
      </c>
      <c r="F401" s="240"/>
      <c r="G401" s="237"/>
      <c r="H401" s="124"/>
      <c r="I401" s="124"/>
      <c r="J401" s="125"/>
      <c r="K401" s="125"/>
      <c r="L401" s="233"/>
      <c r="M401" s="127"/>
      <c r="N401" s="128"/>
      <c r="O401" s="128"/>
      <c r="P401" s="128"/>
      <c r="Q401" s="128"/>
      <c r="R401" s="128"/>
      <c r="S401" s="128"/>
      <c r="T401" s="128"/>
      <c r="U401" s="129"/>
      <c r="V401" s="129"/>
      <c r="W401" s="129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/>
      <c r="AQ401" s="127"/>
    </row>
    <row r="402" spans="2:21" s="119" customFormat="1" ht="19.5" customHeight="1">
      <c r="B402" s="150"/>
      <c r="C402" s="241"/>
      <c r="D402" s="242"/>
      <c r="E402" s="243" t="s">
        <v>251</v>
      </c>
      <c r="F402" s="237"/>
      <c r="G402" s="237"/>
      <c r="H402" s="242"/>
      <c r="I402" s="242"/>
      <c r="J402" s="125"/>
      <c r="K402" s="125"/>
      <c r="L402" s="244"/>
      <c r="N402" s="245"/>
      <c r="O402" s="245"/>
      <c r="P402" s="245"/>
      <c r="Q402" s="245"/>
      <c r="R402" s="245"/>
      <c r="S402" s="245"/>
      <c r="T402" s="245"/>
      <c r="U402" s="245"/>
    </row>
    <row r="403" spans="2:21" s="119" customFormat="1" ht="19.5" customHeight="1">
      <c r="B403" s="150"/>
      <c r="C403" s="241"/>
      <c r="D403" s="242"/>
      <c r="E403" s="124"/>
      <c r="F403" s="124"/>
      <c r="G403" s="242"/>
      <c r="H403" s="242"/>
      <c r="I403" s="242"/>
      <c r="J403" s="125"/>
      <c r="K403" s="125"/>
      <c r="L403" s="244"/>
      <c r="N403" s="245"/>
      <c r="O403" s="245"/>
      <c r="P403" s="245"/>
      <c r="Q403" s="245"/>
      <c r="R403" s="245"/>
      <c r="S403" s="245"/>
      <c r="T403" s="245"/>
      <c r="U403" s="245"/>
    </row>
    <row r="404" spans="2:21" s="119" customFormat="1" ht="19.5" customHeight="1">
      <c r="B404" s="150"/>
      <c r="C404" s="241"/>
      <c r="D404" s="242"/>
      <c r="E404" s="124"/>
      <c r="F404" s="124"/>
      <c r="G404" s="242"/>
      <c r="H404" s="242"/>
      <c r="I404" s="242"/>
      <c r="J404" s="125"/>
      <c r="K404" s="125"/>
      <c r="L404" s="244"/>
      <c r="N404" s="245"/>
      <c r="O404" s="245"/>
      <c r="P404" s="245"/>
      <c r="Q404" s="245"/>
      <c r="R404" s="245"/>
      <c r="S404" s="245"/>
      <c r="T404" s="245"/>
      <c r="U404" s="245"/>
    </row>
    <row r="405" spans="2:21" s="119" customFormat="1" ht="19.5" customHeight="1">
      <c r="B405" s="150"/>
      <c r="C405" s="241"/>
      <c r="D405" s="242"/>
      <c r="E405" s="124"/>
      <c r="F405" s="124"/>
      <c r="G405" s="242"/>
      <c r="H405" s="242"/>
      <c r="I405" s="242"/>
      <c r="J405" s="125"/>
      <c r="K405" s="125"/>
      <c r="L405" s="244"/>
      <c r="N405" s="245"/>
      <c r="O405" s="245"/>
      <c r="P405" s="245"/>
      <c r="Q405" s="245"/>
      <c r="R405" s="245"/>
      <c r="S405" s="245"/>
      <c r="T405" s="245"/>
      <c r="U405" s="245"/>
    </row>
    <row r="406" spans="2:21" s="119" customFormat="1" ht="19.5" customHeight="1">
      <c r="B406" s="150"/>
      <c r="C406" s="241"/>
      <c r="D406" s="242"/>
      <c r="E406" s="124"/>
      <c r="F406" s="124"/>
      <c r="G406" s="242"/>
      <c r="H406" s="242" t="e">
        <f>SUM(E395-#REF!+E400)</f>
        <v>#REF!</v>
      </c>
      <c r="I406" s="242"/>
      <c r="J406" s="125"/>
      <c r="K406" s="125"/>
      <c r="L406" s="244"/>
      <c r="N406" s="245"/>
      <c r="O406" s="245"/>
      <c r="P406" s="245"/>
      <c r="Q406" s="245"/>
      <c r="R406" s="245"/>
      <c r="S406" s="245"/>
      <c r="T406" s="245"/>
      <c r="U406" s="245"/>
    </row>
    <row r="407" ht="24.75" customHeight="1"/>
    <row r="408" ht="24.75" customHeight="1"/>
    <row r="409" ht="24.75" customHeight="1">
      <c r="D409" s="246" t="s">
        <v>252</v>
      </c>
    </row>
    <row r="410" spans="4:5" ht="24.75" customHeight="1">
      <c r="D410" s="4" t="s">
        <v>253</v>
      </c>
      <c r="E410" s="247">
        <f>SUM(E308)</f>
        <v>12895400</v>
      </c>
    </row>
    <row r="411" spans="4:5" ht="24.75" customHeight="1">
      <c r="D411" s="4" t="s">
        <v>0</v>
      </c>
      <c r="E411" s="247">
        <f>SUM(E71)</f>
        <v>15189000</v>
      </c>
    </row>
    <row r="412" spans="4:5" ht="24.75" customHeight="1">
      <c r="D412" s="4" t="s">
        <v>254</v>
      </c>
      <c r="E412" s="248">
        <f>SUM(E410-E411)</f>
        <v>-2293600</v>
      </c>
    </row>
    <row r="413" spans="4:5" ht="24.75" customHeight="1">
      <c r="D413" s="4" t="s">
        <v>255</v>
      </c>
      <c r="E413" s="248">
        <f>SUM(E395)</f>
        <v>2293600</v>
      </c>
    </row>
    <row r="414" spans="4:5" ht="24.75" customHeight="1">
      <c r="D414" s="4" t="s">
        <v>256</v>
      </c>
      <c r="E414" s="248">
        <f>SUM(E412:E413)</f>
        <v>0</v>
      </c>
    </row>
  </sheetData>
  <sheetProtection selectLockedCells="1" selectUnlockedCells="1"/>
  <autoFilter ref="E19:E19"/>
  <printOptions/>
  <pageMargins left="0.5902777777777778" right="0.3541666666666667" top="0.23611111111111113" bottom="0.23611111111111113" header="0.5118110236220472" footer="0.5118110236220472"/>
  <pageSetup horizontalDpi="300" verticalDpi="300" orientation="portrait" paperSize="9" scale="46" r:id="rId1"/>
  <rowBreaks count="21" manualBreakCount="21">
    <brk id="71" max="255" man="1"/>
    <brk id="151" max="255" man="1"/>
    <brk id="230" max="255" man="1"/>
    <brk id="308" max="255" man="1"/>
    <brk id="376" max="255" man="1"/>
    <brk id="403" max="255" man="1"/>
    <brk id="422" max="255" man="1"/>
    <brk id="439" max="255" man="1"/>
    <brk id="475" max="255" man="1"/>
    <brk id="478" max="255" man="1"/>
    <brk id="497" max="255" man="1"/>
    <brk id="509" max="255" man="1"/>
    <brk id="560" max="255" man="1"/>
    <brk id="589" max="255" man="1"/>
    <brk id="604" max="255" man="1"/>
    <brk id="628" max="255" man="1"/>
    <brk id="643" max="255" man="1"/>
    <brk id="651" max="255" man="1"/>
    <brk id="663" max="255" man="1"/>
    <brk id="679" max="255" man="1"/>
    <brk id="697" max="255" man="1"/>
  </rowBreaks>
  <colBreaks count="4" manualBreakCount="4">
    <brk id="10" max="65535" man="1"/>
    <brk id="12" max="65535" man="1"/>
    <brk id="14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Kuncová</cp:lastModifiedBy>
  <cp:lastPrinted>2022-11-11T15:34:30Z</cp:lastPrinted>
  <dcterms:modified xsi:type="dcterms:W3CDTF">2022-11-11T15:34:33Z</dcterms:modified>
  <cp:category/>
  <cp:version/>
  <cp:contentType/>
  <cp:contentStatus/>
</cp:coreProperties>
</file>